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_juvenal\2016-04-29_CAPNE 11\"/>
    </mc:Choice>
  </mc:AlternateContent>
  <workbookProtection workbookAlgorithmName="SHA-512" workbookHashValue="KBfCbq3cbUoEvOogphWd8EMB6FtopRnJYCI+JKXDyInl+SyfOE9WJ3xZYJPKFkkJxMgEsWrATd/O3ZAtCPt7rw==" workbookSaltValue="VFiyBtLCH4+Vlkq6Seg8NQ==" workbookSpinCount="100000" lockStructure="1"/>
  <bookViews>
    <workbookView xWindow="0" yWindow="0" windowWidth="28800" windowHeight="12135" firstSheet="1" activeTab="2"/>
  </bookViews>
  <sheets>
    <sheet name="TablaGESTOR" sheetId="1" state="hidden" r:id="rId1"/>
    <sheet name="GESTOR" sheetId="2" r:id="rId2"/>
    <sheet name="AYUDA" sheetId="3" r:id="rId3"/>
    <sheet name="NoBorrar" sheetId="4" state="hidden" r:id="rId4"/>
  </sheets>
  <definedNames>
    <definedName name="_xlnm._FilterDatabase" localSheetId="1" hidden="1">GESTOR!#REF!</definedName>
    <definedName name="_xlnm._FilterDatabase" localSheetId="3" hidden="1">NoBorrar!$AJ$1:$AW$517</definedName>
    <definedName name="_xlnm.Print_Area" localSheetId="2">AYUDA!$A$3:$L$174</definedName>
    <definedName name="_xlnm.Print_Area" localSheetId="1">GESTOR!$B$2:$AZ$76</definedName>
    <definedName name="ASIG">#REF!</definedName>
    <definedName name="CONDICIÓN">NoBorrar!$AJ$2:$AW$517</definedName>
    <definedName name="DDDDD">#REF!</definedName>
    <definedName name="PRTTTT13">#REF!</definedName>
    <definedName name="TEMPO">NoBorrar!$AJ$1:$AW$490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41" i="2" l="1"/>
  <c r="L29" i="2"/>
  <c r="AE5" i="4" l="1"/>
  <c r="AD5" i="4"/>
  <c r="AC5" i="4"/>
  <c r="AB5" i="4"/>
  <c r="AA5" i="4"/>
  <c r="Z5" i="4"/>
  <c r="Y5" i="4"/>
  <c r="X5" i="4"/>
  <c r="W5" i="4"/>
  <c r="V5" i="4"/>
  <c r="BC2" i="1" l="1"/>
  <c r="BH87" i="2" l="1"/>
  <c r="AX59" i="2" l="1"/>
  <c r="AX58" i="2"/>
  <c r="AX57" i="2"/>
  <c r="AX56" i="2"/>
  <c r="AX55" i="2"/>
  <c r="AX54" i="2"/>
  <c r="AX53" i="2"/>
  <c r="AX52" i="2"/>
  <c r="AX51" i="2"/>
  <c r="AX50" i="2"/>
  <c r="AX49" i="2"/>
  <c r="AX48" i="2"/>
  <c r="AX47" i="2"/>
  <c r="AX46" i="2"/>
  <c r="AX45" i="2"/>
  <c r="AX44" i="2"/>
  <c r="AX43" i="2"/>
  <c r="AX42" i="2"/>
  <c r="W2" i="1" l="1"/>
  <c r="AM2" i="1" l="1"/>
  <c r="AL2" i="1"/>
  <c r="AK2" i="1"/>
  <c r="AI2" i="1"/>
  <c r="Y2" i="1"/>
  <c r="BD45" i="2" l="1"/>
  <c r="AV35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G71" i="2"/>
  <c r="AG70" i="2"/>
  <c r="AG69" i="2"/>
  <c r="AG68" i="2"/>
  <c r="AG67" i="2"/>
  <c r="AG66" i="2"/>
  <c r="AG65" i="2"/>
  <c r="AG64" i="2"/>
  <c r="AG63" i="2"/>
  <c r="AD59" i="2" l="1"/>
  <c r="AD58" i="2"/>
  <c r="AD57" i="2"/>
  <c r="AD56" i="2"/>
  <c r="AD55" i="2"/>
  <c r="AD54" i="2"/>
  <c r="AD53" i="2"/>
  <c r="AD52" i="2"/>
  <c r="AD5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U31" i="2"/>
  <c r="AG62" i="2"/>
  <c r="AE59" i="2" l="1"/>
  <c r="AE58" i="2"/>
  <c r="AE57" i="2"/>
  <c r="AE56" i="2"/>
  <c r="AE55" i="2"/>
  <c r="AE54" i="2"/>
  <c r="AE53" i="2"/>
  <c r="AE52" i="2"/>
  <c r="AE51" i="2"/>
  <c r="AE50" i="2"/>
  <c r="AE49" i="2"/>
  <c r="AE48" i="2"/>
  <c r="AE47" i="2"/>
  <c r="AE46" i="2"/>
  <c r="AE45" i="2"/>
  <c r="AF45" i="2" s="1"/>
  <c r="AE44" i="2"/>
  <c r="AF44" i="2" s="1"/>
  <c r="AE43" i="2"/>
  <c r="AF43" i="2" s="1"/>
  <c r="AE42" i="2"/>
  <c r="AF42" i="2" s="1"/>
  <c r="AE41" i="2"/>
  <c r="AE40" i="2"/>
  <c r="AF40" i="2" s="1"/>
  <c r="AE39" i="2"/>
  <c r="AF39" i="2" s="1"/>
  <c r="BE59" i="2"/>
  <c r="BE88" i="2"/>
  <c r="BE67" i="2"/>
  <c r="BE34" i="2"/>
  <c r="AC2" i="1"/>
  <c r="AB2" i="1"/>
  <c r="AA2" i="1"/>
  <c r="C172" i="3" l="1"/>
  <c r="Z2" i="1" l="1"/>
  <c r="D2" i="1"/>
  <c r="C2" i="1"/>
  <c r="B2" i="1"/>
  <c r="I2" i="1"/>
  <c r="J2" i="1"/>
  <c r="K2" i="1"/>
  <c r="A2" i="1"/>
  <c r="AN2" i="1" l="1"/>
  <c r="AJ2" i="1"/>
  <c r="AH2" i="1"/>
  <c r="AG2" i="1"/>
  <c r="X2" i="1"/>
  <c r="T2" i="1"/>
  <c r="S2" i="1"/>
  <c r="R2" i="1"/>
  <c r="Q2" i="1"/>
  <c r="P2" i="1"/>
  <c r="O2" i="1"/>
  <c r="N2" i="1"/>
  <c r="M2" i="1"/>
  <c r="L2" i="1" l="1"/>
  <c r="H2" i="1"/>
  <c r="G2" i="1"/>
  <c r="E2" i="1" l="1"/>
  <c r="V2" i="1"/>
  <c r="K29" i="2" l="1"/>
  <c r="P3" i="3" l="1"/>
  <c r="AF5" i="4" l="1"/>
  <c r="T28" i="2" s="1"/>
  <c r="A26" i="4" l="1"/>
  <c r="A25" i="4"/>
  <c r="AD8" i="4"/>
  <c r="AC8" i="4"/>
  <c r="AB8" i="4"/>
  <c r="AA8" i="4"/>
  <c r="Z8" i="4"/>
  <c r="Y8" i="4"/>
  <c r="X8" i="4"/>
  <c r="W8" i="4"/>
  <c r="BP88" i="2"/>
  <c r="AD76" i="2"/>
  <c r="AI76" i="2" s="1"/>
  <c r="AD74" i="2"/>
  <c r="AI74" i="2" s="1"/>
  <c r="D74" i="2"/>
  <c r="BJ53" i="2"/>
  <c r="E71" i="2"/>
  <c r="D71" i="2" s="1"/>
  <c r="BJ52" i="2"/>
  <c r="E70" i="2"/>
  <c r="D70" i="2" s="1"/>
  <c r="BE69" i="2"/>
  <c r="BJ51" i="2"/>
  <c r="E69" i="2"/>
  <c r="D69" i="2" s="1"/>
  <c r="BE68" i="2"/>
  <c r="BJ50" i="2"/>
  <c r="E68" i="2"/>
  <c r="D68" i="2" s="1"/>
  <c r="E67" i="2"/>
  <c r="C67" i="2" s="1"/>
  <c r="BE66" i="2"/>
  <c r="E66" i="2"/>
  <c r="D66" i="2" s="1"/>
  <c r="E65" i="2"/>
  <c r="D65" i="2" s="1"/>
  <c r="E64" i="2"/>
  <c r="C64" i="2" s="1"/>
  <c r="BJ45" i="2"/>
  <c r="BJ44" i="2"/>
  <c r="BP59" i="2"/>
  <c r="AZ59" i="2"/>
  <c r="AY59" i="2"/>
  <c r="AL59" i="2"/>
  <c r="AN59" i="2" s="1"/>
  <c r="AP59" i="2" s="1"/>
  <c r="E59" i="2"/>
  <c r="D59" i="2" s="1"/>
  <c r="AZ58" i="2"/>
  <c r="AY58" i="2"/>
  <c r="AL58" i="2"/>
  <c r="AN58" i="2" s="1"/>
  <c r="AP58" i="2" s="1"/>
  <c r="E58" i="2"/>
  <c r="D58" i="2" s="1"/>
  <c r="AZ57" i="2"/>
  <c r="AY57" i="2"/>
  <c r="AL57" i="2"/>
  <c r="AN57" i="2" s="1"/>
  <c r="AP57" i="2" s="1"/>
  <c r="E57" i="2"/>
  <c r="C57" i="2" s="1"/>
  <c r="AZ56" i="2"/>
  <c r="AY56" i="2"/>
  <c r="AL56" i="2"/>
  <c r="AN56" i="2" s="1"/>
  <c r="AP56" i="2" s="1"/>
  <c r="E56" i="2"/>
  <c r="C56" i="2" s="1"/>
  <c r="AZ55" i="2"/>
  <c r="AY55" i="2"/>
  <c r="AN55" i="2"/>
  <c r="AP55" i="2" s="1"/>
  <c r="AL55" i="2"/>
  <c r="AM55" i="2" s="1"/>
  <c r="AO55" i="2" s="1"/>
  <c r="E55" i="2"/>
  <c r="D55" i="2" s="1"/>
  <c r="AZ54" i="2"/>
  <c r="AY54" i="2"/>
  <c r="AN54" i="2"/>
  <c r="AP54" i="2" s="1"/>
  <c r="AL54" i="2"/>
  <c r="AM54" i="2" s="1"/>
  <c r="AO54" i="2" s="1"/>
  <c r="E54" i="2"/>
  <c r="D54" i="2" s="1"/>
  <c r="AZ53" i="2"/>
  <c r="AY53" i="2"/>
  <c r="AL53" i="2"/>
  <c r="AN53" i="2" s="1"/>
  <c r="AP53" i="2" s="1"/>
  <c r="E53" i="2"/>
  <c r="D53" i="2" s="1"/>
  <c r="AZ52" i="2"/>
  <c r="AY52" i="2"/>
  <c r="AL52" i="2"/>
  <c r="AN52" i="2" s="1"/>
  <c r="AP52" i="2" s="1"/>
  <c r="E52" i="2"/>
  <c r="D52" i="2" s="1"/>
  <c r="AZ51" i="2"/>
  <c r="AY51" i="2"/>
  <c r="AL51" i="2"/>
  <c r="AM51" i="2" s="1"/>
  <c r="AO51" i="2" s="1"/>
  <c r="E51" i="2"/>
  <c r="D51" i="2" s="1"/>
  <c r="AZ50" i="2"/>
  <c r="AY50" i="2"/>
  <c r="AL50" i="2"/>
  <c r="AN50" i="2" s="1"/>
  <c r="AP50" i="2" s="1"/>
  <c r="E50" i="2"/>
  <c r="D50" i="2" s="1"/>
  <c r="BJ49" i="2"/>
  <c r="AZ49" i="2"/>
  <c r="AY49" i="2"/>
  <c r="AL49" i="2"/>
  <c r="AN49" i="2" s="1"/>
  <c r="AP49" i="2" s="1"/>
  <c r="E49" i="2"/>
  <c r="C49" i="2" s="1"/>
  <c r="BJ48" i="2"/>
  <c r="AZ48" i="2"/>
  <c r="AY48" i="2"/>
  <c r="AL48" i="2"/>
  <c r="AN48" i="2" s="1"/>
  <c r="AP48" i="2" s="1"/>
  <c r="E48" i="2"/>
  <c r="D48" i="2" s="1"/>
  <c r="BJ47" i="2"/>
  <c r="AZ47" i="2"/>
  <c r="AY47" i="2"/>
  <c r="AL47" i="2"/>
  <c r="AN47" i="2" s="1"/>
  <c r="AP47" i="2" s="1"/>
  <c r="E47" i="2"/>
  <c r="D47" i="2" s="1"/>
  <c r="BJ46" i="2"/>
  <c r="AZ46" i="2"/>
  <c r="AY46" i="2"/>
  <c r="AL46" i="2"/>
  <c r="AM46" i="2" s="1"/>
  <c r="AO46" i="2" s="1"/>
  <c r="E46" i="2"/>
  <c r="D46" i="2" s="1"/>
  <c r="AY45" i="2"/>
  <c r="AL45" i="2"/>
  <c r="AN45" i="2" s="1"/>
  <c r="E45" i="2"/>
  <c r="D45" i="2" s="1"/>
  <c r="AZ44" i="2"/>
  <c r="AL44" i="2"/>
  <c r="AN44" i="2" s="1"/>
  <c r="E44" i="2"/>
  <c r="D44" i="2" s="1"/>
  <c r="AY43" i="2"/>
  <c r="AL43" i="2"/>
  <c r="AN43" i="2" s="1"/>
  <c r="E43" i="2"/>
  <c r="D43" i="2" s="1"/>
  <c r="AY42" i="2"/>
  <c r="AL42" i="2"/>
  <c r="AM42" i="2" s="1"/>
  <c r="AO42" i="2" s="1"/>
  <c r="E42" i="2"/>
  <c r="D42" i="2" s="1"/>
  <c r="AY41" i="2"/>
  <c r="AL41" i="2"/>
  <c r="AN41" i="2" s="1"/>
  <c r="AL40" i="2"/>
  <c r="AM40" i="2" s="1"/>
  <c r="AO40" i="2" s="1"/>
  <c r="AL39" i="2"/>
  <c r="AP39" i="2" s="1"/>
  <c r="BE36" i="2"/>
  <c r="BE35" i="2"/>
  <c r="BE33" i="2"/>
  <c r="R29" i="2"/>
  <c r="Q29" i="2"/>
  <c r="P29" i="2"/>
  <c r="O29" i="2"/>
  <c r="N29" i="2"/>
  <c r="M29" i="2"/>
  <c r="E28" i="2"/>
  <c r="D28" i="2" s="1"/>
  <c r="AH11" i="2"/>
  <c r="F2" i="1" s="1"/>
  <c r="B5" i="2"/>
  <c r="AM59" i="2" l="1"/>
  <c r="AO59" i="2" s="1"/>
  <c r="AW59" i="2"/>
  <c r="AV59" i="2"/>
  <c r="AM57" i="2"/>
  <c r="AO57" i="2" s="1"/>
  <c r="AW58" i="2"/>
  <c r="AV58" i="2"/>
  <c r="AW57" i="2"/>
  <c r="AV57" i="2"/>
  <c r="AM56" i="2"/>
  <c r="AO56" i="2" s="1"/>
  <c r="AW56" i="2"/>
  <c r="AV56" i="2"/>
  <c r="AW55" i="2"/>
  <c r="AV55" i="2"/>
  <c r="AW54" i="2"/>
  <c r="AV54" i="2"/>
  <c r="AW53" i="2"/>
  <c r="AV53" i="2"/>
  <c r="AM52" i="2"/>
  <c r="AO52" i="2" s="1"/>
  <c r="AW52" i="2"/>
  <c r="AV52" i="2"/>
  <c r="AW50" i="2"/>
  <c r="AV50" i="2"/>
  <c r="AM49" i="2"/>
  <c r="AO49" i="2" s="1"/>
  <c r="AW49" i="2"/>
  <c r="AV49" i="2"/>
  <c r="AW48" i="2"/>
  <c r="AV48" i="2"/>
  <c r="AW47" i="2"/>
  <c r="AV47" i="2"/>
  <c r="AW39" i="2"/>
  <c r="AV39" i="2"/>
  <c r="AM45" i="2"/>
  <c r="AO45" i="2" s="1"/>
  <c r="AP45" i="2" s="1"/>
  <c r="AW45" i="2" s="1"/>
  <c r="AM43" i="2"/>
  <c r="AO43" i="2" s="1"/>
  <c r="AP43" i="2" s="1"/>
  <c r="AW43" i="2" s="1"/>
  <c r="D56" i="2"/>
  <c r="C45" i="2"/>
  <c r="D49" i="2"/>
  <c r="C55" i="2"/>
  <c r="C52" i="2"/>
  <c r="U2" i="1"/>
  <c r="BJ55" i="2"/>
  <c r="BJ57" i="2" s="1"/>
  <c r="AN42" i="2"/>
  <c r="AP42" i="2" s="1"/>
  <c r="AM41" i="2"/>
  <c r="AO41" i="2" s="1"/>
  <c r="AP41" i="2" s="1"/>
  <c r="AN40" i="2"/>
  <c r="AP40" i="2" s="1"/>
  <c r="AR56" i="2"/>
  <c r="AT56" i="2" s="1"/>
  <c r="D64" i="2"/>
  <c r="C69" i="2"/>
  <c r="C65" i="2"/>
  <c r="C43" i="2"/>
  <c r="C48" i="2"/>
  <c r="C54" i="2"/>
  <c r="C59" i="2"/>
  <c r="C66" i="2"/>
  <c r="C68" i="2"/>
  <c r="C70" i="2"/>
  <c r="AR58" i="2"/>
  <c r="AT58" i="2" s="1"/>
  <c r="AR48" i="2"/>
  <c r="AT48" i="2" s="1"/>
  <c r="AR54" i="2"/>
  <c r="AT54" i="2" s="1"/>
  <c r="AR59" i="2"/>
  <c r="AT59" i="2" s="1"/>
  <c r="AR46" i="2"/>
  <c r="AT46" i="2" s="1"/>
  <c r="AR52" i="2"/>
  <c r="AT52" i="2" s="1"/>
  <c r="AR57" i="2"/>
  <c r="AT57" i="2" s="1"/>
  <c r="T29" i="2"/>
  <c r="U29" i="2" s="1"/>
  <c r="AQ49" i="2"/>
  <c r="AQ56" i="2"/>
  <c r="AQ57" i="2"/>
  <c r="AQ48" i="2"/>
  <c r="AQ55" i="2"/>
  <c r="AQ50" i="2"/>
  <c r="AQ52" i="2"/>
  <c r="AQ54" i="2"/>
  <c r="AQ58" i="2"/>
  <c r="AQ39" i="2"/>
  <c r="AQ53" i="2"/>
  <c r="AQ47" i="2"/>
  <c r="AQ59" i="2"/>
  <c r="AM48" i="2"/>
  <c r="AO48" i="2" s="1"/>
  <c r="D57" i="2"/>
  <c r="D67" i="2"/>
  <c r="AM50" i="2"/>
  <c r="AO50" i="2" s="1"/>
  <c r="AM53" i="2"/>
  <c r="AO53" i="2" s="1"/>
  <c r="AM58" i="2"/>
  <c r="AO58" i="2" s="1"/>
  <c r="AM44" i="2"/>
  <c r="AO44" i="2" s="1"/>
  <c r="AP44" i="2" s="1"/>
  <c r="AW44" i="2" s="1"/>
  <c r="C44" i="2"/>
  <c r="C46" i="2"/>
  <c r="AN46" i="2"/>
  <c r="AP46" i="2" s="1"/>
  <c r="AW46" i="2" s="1"/>
  <c r="AM47" i="2"/>
  <c r="AO47" i="2" s="1"/>
  <c r="C50" i="2"/>
  <c r="C51" i="2"/>
  <c r="AN51" i="2"/>
  <c r="AP51" i="2" s="1"/>
  <c r="C53" i="2"/>
  <c r="C58" i="2"/>
  <c r="E29" i="2"/>
  <c r="C47" i="2"/>
  <c r="C71" i="2"/>
  <c r="C42" i="2"/>
  <c r="AW51" i="2" l="1"/>
  <c r="AV51" i="2"/>
  <c r="AX39" i="2"/>
  <c r="AW40" i="2"/>
  <c r="AZ40" i="2" s="1"/>
  <c r="AV40" i="2"/>
  <c r="AX40" i="2" s="1"/>
  <c r="AY40" i="2" s="1"/>
  <c r="AW41" i="2"/>
  <c r="AX41" i="2" s="1"/>
  <c r="AZ41" i="2" s="1"/>
  <c r="AV41" i="2"/>
  <c r="AV42" i="2"/>
  <c r="AW42" i="2"/>
  <c r="AQ2" i="1"/>
  <c r="AV45" i="2"/>
  <c r="AZ45" i="2" s="1"/>
  <c r="AV46" i="2"/>
  <c r="AV44" i="2"/>
  <c r="AV43" i="2"/>
  <c r="AQ45" i="2"/>
  <c r="AR45" i="2" s="1"/>
  <c r="AT45" i="2" s="1"/>
  <c r="AQ44" i="2"/>
  <c r="AR44" i="2" s="1"/>
  <c r="AT44" i="2" s="1"/>
  <c r="AQ43" i="2"/>
  <c r="AR43" i="2" s="1"/>
  <c r="AT43" i="2" s="1"/>
  <c r="AZ42" i="2"/>
  <c r="AQ41" i="2"/>
  <c r="AR41" i="2" s="1"/>
  <c r="AT41" i="2" s="1"/>
  <c r="AQ42" i="2"/>
  <c r="AR42" i="2" s="1"/>
  <c r="AT42" i="2" s="1"/>
  <c r="AQ40" i="2"/>
  <c r="AR40" i="2" s="1"/>
  <c r="AT40" i="2" s="1"/>
  <c r="AR47" i="2"/>
  <c r="AT47" i="2" s="1"/>
  <c r="AR49" i="2"/>
  <c r="AT49" i="2" s="1"/>
  <c r="AR53" i="2"/>
  <c r="AT53" i="2" s="1"/>
  <c r="AR55" i="2"/>
  <c r="AT55" i="2" s="1"/>
  <c r="AR51" i="2"/>
  <c r="AT51" i="2" s="1"/>
  <c r="AR50" i="2"/>
  <c r="AT50" i="2" s="1"/>
  <c r="AR39" i="2"/>
  <c r="AT39" i="2" s="1"/>
  <c r="AQ51" i="2"/>
  <c r="C31" i="2"/>
  <c r="D29" i="2"/>
  <c r="E31" i="2"/>
  <c r="C29" i="2"/>
  <c r="AQ46" i="2"/>
  <c r="AY39" i="2" l="1"/>
  <c r="AZ39" i="2"/>
  <c r="AY44" i="2"/>
  <c r="AI27" i="2"/>
  <c r="AV61" i="2"/>
  <c r="D31" i="2"/>
  <c r="E34" i="2"/>
  <c r="C34" i="2"/>
  <c r="AY61" i="2" l="1"/>
  <c r="BG46" i="2" s="1"/>
  <c r="BG51" i="2" s="1"/>
  <c r="BG55" i="2" s="1"/>
  <c r="E39" i="2"/>
  <c r="C39" i="2"/>
  <c r="BN48" i="2"/>
  <c r="AU2" i="1" s="1"/>
  <c r="AX61" i="2"/>
  <c r="AX62" i="2" s="1"/>
  <c r="AZ43" i="2"/>
  <c r="AZ61" i="2" s="1"/>
  <c r="BH46" i="2" s="1"/>
  <c r="BH51" i="2" s="1"/>
  <c r="BH55" i="2" s="1"/>
  <c r="BD46" i="2"/>
  <c r="BD51" i="2" s="1"/>
  <c r="BD55" i="2" s="1"/>
  <c r="W28" i="2"/>
  <c r="D34" i="2"/>
  <c r="BG57" i="2" l="1"/>
  <c r="AP2" i="1" s="1"/>
  <c r="D39" i="2"/>
  <c r="E40" i="2"/>
  <c r="AW61" i="2"/>
  <c r="D40" i="2" l="1"/>
  <c r="E41" i="2"/>
  <c r="E62" i="2" s="1"/>
  <c r="E63" i="2" s="1"/>
  <c r="C40" i="2"/>
  <c r="BE46" i="2"/>
  <c r="BE51" i="2" s="1"/>
  <c r="BE55" i="2" s="1"/>
  <c r="BD57" i="2" s="1"/>
  <c r="BN41" i="2" s="1"/>
  <c r="AV62" i="2"/>
  <c r="BN47" i="2" s="1"/>
  <c r="AT2" i="1" s="1"/>
  <c r="C74" i="2" l="1"/>
  <c r="D62" i="2"/>
  <c r="C62" i="2" s="1"/>
  <c r="E74" i="2"/>
  <c r="E76" i="2" s="1"/>
  <c r="D76" i="2" s="1"/>
  <c r="D41" i="2"/>
  <c r="C41" i="2"/>
  <c r="D63" i="2"/>
  <c r="C63" i="2"/>
  <c r="BN46" i="2"/>
  <c r="BN49" i="2" s="1"/>
  <c r="AO2" i="1"/>
  <c r="C76" i="2" l="1"/>
  <c r="AR2" i="1"/>
  <c r="BP41" i="2"/>
  <c r="BH85" i="2" l="1"/>
  <c r="BN84" i="2" s="1"/>
  <c r="AS2" i="1"/>
  <c r="BB2" i="1" l="1"/>
  <c r="BD82" i="2"/>
  <c r="BN76" i="2" s="1"/>
  <c r="BN79" i="2" s="1"/>
  <c r="AV2" i="1"/>
  <c r="AX2" i="1" l="1"/>
  <c r="AW2" i="1"/>
  <c r="AZ2" i="1" l="1"/>
  <c r="AY2" i="1"/>
</calcChain>
</file>

<file path=xl/comments1.xml><?xml version="1.0" encoding="utf-8"?>
<comments xmlns="http://schemas.openxmlformats.org/spreadsheetml/2006/main">
  <authors>
    <author>Juvenal Ordoñez Espinoza</author>
    <author>Rufet Patricio Hidalgo</author>
  </authors>
  <commentList>
    <comment ref="AF38" authorId="0" shapeId="0">
      <text>
        <r>
          <rPr>
            <b/>
            <sz val="9"/>
            <color indexed="81"/>
            <rFont val="Tahoma"/>
            <family val="2"/>
          </rPr>
          <t>NO LLENAR</t>
        </r>
      </text>
    </comment>
    <comment ref="AG38" authorId="1" shapeId="0">
      <text>
        <r>
          <rPr>
            <b/>
            <sz val="8"/>
            <color indexed="81"/>
            <rFont val="Tahoma"/>
            <family val="2"/>
          </rPr>
          <t>NO LLENAR</t>
        </r>
      </text>
    </comment>
    <comment ref="AH38" authorId="0" shapeId="0">
      <text>
        <r>
          <rPr>
            <b/>
            <sz val="9"/>
            <color indexed="81"/>
            <rFont val="Tahoma"/>
            <family val="2"/>
          </rPr>
          <t>NO LLENAR</t>
        </r>
      </text>
    </comment>
    <comment ref="AA61" authorId="0" shapeId="0">
      <text>
        <r>
          <rPr>
            <b/>
            <sz val="9"/>
            <color indexed="81"/>
            <rFont val="Tahoma"/>
            <family val="2"/>
          </rPr>
          <t xml:space="preserve">Responder SI/NO
</t>
        </r>
      </text>
    </comment>
    <comment ref="AB61" authorId="0" shapeId="0">
      <text>
        <r>
          <rPr>
            <b/>
            <sz val="9"/>
            <color indexed="81"/>
            <rFont val="Tahoma"/>
            <family val="2"/>
          </rPr>
          <t xml:space="preserve">Llenar SOLAMENTE si el Certificado consigna horas lectivas.
</t>
        </r>
      </text>
    </comment>
    <comment ref="AC61" authorId="0" shapeId="0">
      <text>
        <r>
          <rPr>
            <b/>
            <sz val="9"/>
            <color indexed="81"/>
            <rFont val="Tahoma"/>
            <family val="2"/>
          </rPr>
          <t xml:space="preserve">Llenar SOLAMENTE si el Certificado consigna horas lectivas.
</t>
        </r>
      </text>
    </comment>
    <comment ref="AF61" authorId="0" shapeId="0">
      <text>
        <r>
          <rPr>
            <b/>
            <sz val="9"/>
            <color indexed="81"/>
            <rFont val="Tahoma"/>
            <family val="2"/>
          </rPr>
          <t xml:space="preserve">Llenar SOLAMENTE si el Certificado consigna horas lectivas.
</t>
        </r>
      </text>
    </comment>
  </commentList>
</comments>
</file>

<file path=xl/sharedStrings.xml><?xml version="1.0" encoding="utf-8"?>
<sst xmlns="http://schemas.openxmlformats.org/spreadsheetml/2006/main" count="418" uniqueCount="355">
  <si>
    <t>A. INFORMACIÓN GENERAL</t>
  </si>
  <si>
    <t>1.  DATOS PERSONALES</t>
  </si>
  <si>
    <t>1.1 NOMBRES</t>
  </si>
  <si>
    <t>1.4 FECHA NACIMIENTO (dd/mm/aaaa)</t>
  </si>
  <si>
    <t>1.5 EDAD</t>
  </si>
  <si>
    <t>1.2 APELLIDO PATERNO</t>
  </si>
  <si>
    <t>1.6 SEXO</t>
  </si>
  <si>
    <t>1.3 APELLIDO MATERNO</t>
  </si>
  <si>
    <t>1.7 ESTADO CIVIL</t>
  </si>
  <si>
    <t>2. DATOS DOMICILIARIOS</t>
  </si>
  <si>
    <t>2.1 DIRECCIÓN</t>
  </si>
  <si>
    <t>2.2 DISTRITO</t>
  </si>
  <si>
    <t>2.5 RPC (CLARO post pago)</t>
  </si>
  <si>
    <t>2.8 CLARO pre pago</t>
  </si>
  <si>
    <t>2.3 PROVINCIA</t>
  </si>
  <si>
    <t>2.6 RPM (MOVISTAR)</t>
  </si>
  <si>
    <t>2.9 MOVISTAR</t>
  </si>
  <si>
    <t>2.4 REGIÓN</t>
  </si>
  <si>
    <t>2.7 TELÉFONO FIJO</t>
  </si>
  <si>
    <t xml:space="preserve">2.10 CORREO ELECTRÓNICO </t>
  </si>
  <si>
    <t xml:space="preserve">3. SERVICIO AL QUE POSTULA </t>
  </si>
  <si>
    <t>3.1 REGIÓN</t>
  </si>
  <si>
    <t>3.2 SERVICIO</t>
  </si>
  <si>
    <t>B. DOCUMENTACIÓN SUSTENTATORIA</t>
  </si>
  <si>
    <t>Nro de Orden de Documento</t>
  </si>
  <si>
    <t>Nro de Hojas del Documento</t>
  </si>
  <si>
    <t>1. IDENTIFICACIÓN</t>
  </si>
  <si>
    <t>1</t>
  </si>
  <si>
    <t>1.1 RUC (Ficha RUC)</t>
  </si>
  <si>
    <t>1.2 DNI</t>
  </si>
  <si>
    <t>2. FORMACIÓN ACADÉMICA</t>
  </si>
  <si>
    <t>2.3 CENTRO DE ESTUDIOS SUPERIORES</t>
  </si>
  <si>
    <t>VERIFICADOR DE TIEMPOS</t>
  </si>
  <si>
    <t>Reporte 1</t>
  </si>
  <si>
    <t>TRABAJO GENERAL</t>
  </si>
  <si>
    <t>TRABAJO ESPECIALIZADO</t>
  </si>
  <si>
    <t xml:space="preserve">NOMBRE: </t>
  </si>
  <si>
    <t xml:space="preserve">PROFESIÓN: </t>
  </si>
  <si>
    <t>PROFESIONAL
(Años)</t>
  </si>
  <si>
    <t xml:space="preserve">SERVICIO: </t>
  </si>
  <si>
    <t xml:space="preserve">
3. REGISTRO DE ACTIVIDAD PROFESIONAL</t>
  </si>
  <si>
    <t>Continúa
Nro de Orden de Documento</t>
  </si>
  <si>
    <t>3.1
NOMBRE DE LA ENTIDAD O EMPRESA</t>
  </si>
  <si>
    <t>3.2
NOMBRE DEL PROYECTO / ACTIVIDAD</t>
  </si>
  <si>
    <t>3.3
TIPO DE TRABAJO
(Lista desplegable )</t>
  </si>
  <si>
    <t>3.4
CARGO / PUESTO REALIZADO</t>
  </si>
  <si>
    <t>3.5
TIPO DE EXPERIENCIA LABORAL</t>
  </si>
  <si>
    <t>3.8
FECHA DE INICIO (dd/mm/aaaa)</t>
  </si>
  <si>
    <t>3.9
FECHA DE CULMINACIÓN (dd/mm/aaaa)</t>
  </si>
  <si>
    <t>3.10 Duración Total (días)</t>
  </si>
  <si>
    <t>Existe superposición de trabajo</t>
  </si>
  <si>
    <t>Experiencia Profesional (años)</t>
  </si>
  <si>
    <t>Exeriencia Profesional (días)</t>
  </si>
  <si>
    <t>Filtro Experiencia Profesinoal</t>
  </si>
  <si>
    <t>3.11 Validación Documentaria</t>
  </si>
  <si>
    <t>3.12 % Útil por trabajo consignado</t>
  </si>
  <si>
    <t>TOTAL</t>
  </si>
  <si>
    <t>C.- EVALUACIÓN CURRICULAR</t>
  </si>
  <si>
    <t>A</t>
  </si>
  <si>
    <t>B</t>
  </si>
  <si>
    <t>PUNTAJE EXPERIENCIA LABORAL GENERAL</t>
  </si>
  <si>
    <t>PUNTAJE EXPERIENCIA LABORAL ESPECIALIZADA</t>
  </si>
  <si>
    <t>PUNTAJE CAPACITACIÓN ESPECIALIZADA</t>
  </si>
  <si>
    <t xml:space="preserve">D.- PRE CALIFICACIÓN </t>
  </si>
  <si>
    <t>C</t>
  </si>
  <si>
    <t>PUNTAJE MÁXIMO</t>
  </si>
  <si>
    <t>D</t>
  </si>
  <si>
    <t>E</t>
  </si>
  <si>
    <r>
      <rPr>
        <b/>
        <sz val="11"/>
        <rFont val="Calibri"/>
        <family val="2"/>
        <scheme val="minor"/>
      </rPr>
      <t>PUNTAJE POR CAPACITACIÓN</t>
    </r>
    <r>
      <rPr>
        <b/>
        <sz val="10"/>
        <rFont val="Calibri"/>
        <family val="2"/>
        <scheme val="minor"/>
      </rPr>
      <t xml:space="preserve">
</t>
    </r>
    <r>
      <rPr>
        <sz val="8"/>
        <rFont val="Calibri"/>
        <family val="2"/>
        <scheme val="minor"/>
      </rPr>
      <t>(4. REGISTRO DE FORMACIÓN ACADÉMICA)</t>
    </r>
  </si>
  <si>
    <t>F</t>
  </si>
  <si>
    <t>G</t>
  </si>
  <si>
    <t>TIEMPO LABORAL PROFESIONAL</t>
  </si>
  <si>
    <t>H</t>
  </si>
  <si>
    <t>I</t>
  </si>
  <si>
    <t>PUNTAJE X AÑO
(I)</t>
  </si>
  <si>
    <t>PUNTAJE X AÑO
(II)</t>
  </si>
  <si>
    <t>J</t>
  </si>
  <si>
    <t>K</t>
  </si>
  <si>
    <t>L</t>
  </si>
  <si>
    <t>M</t>
  </si>
  <si>
    <t>PUNTAJE
MÁXIMO
(I)</t>
  </si>
  <si>
    <t>PUNTAJE
MÁXIMO
(II)</t>
  </si>
  <si>
    <t>N</t>
  </si>
  <si>
    <t>O</t>
  </si>
  <si>
    <t>PUNTAJE TOTAL
(I)</t>
  </si>
  <si>
    <t>PUNTAJE TOTAL
(II)</t>
  </si>
  <si>
    <t>P</t>
  </si>
  <si>
    <r>
      <t xml:space="preserve">PUNTAJE PARCIAL
</t>
    </r>
    <r>
      <rPr>
        <b/>
        <sz val="8"/>
        <color theme="8" tint="-0.499984740745262"/>
        <rFont val="Calibri"/>
        <family val="2"/>
        <scheme val="minor"/>
      </rPr>
      <t>(∑ PUNTAJE POR CAPACITACIÓN)</t>
    </r>
  </si>
  <si>
    <t>Q</t>
  </si>
  <si>
    <r>
      <t xml:space="preserve">PUNTAJE FINAL
</t>
    </r>
    <r>
      <rPr>
        <sz val="9"/>
        <color theme="0"/>
        <rFont val="Calibri"/>
        <family val="2"/>
        <scheme val="minor"/>
      </rPr>
      <t xml:space="preserve">[PUNTAJE TOTAL (I) </t>
    </r>
    <r>
      <rPr>
        <b/>
        <sz val="9"/>
        <color theme="8" tint="-0.499984740745262"/>
        <rFont val="Calibri"/>
        <family val="2"/>
        <scheme val="minor"/>
      </rPr>
      <t>+</t>
    </r>
    <r>
      <rPr>
        <sz val="9"/>
        <color theme="0"/>
        <rFont val="Calibri"/>
        <family val="2"/>
        <scheme val="minor"/>
      </rPr>
      <t xml:space="preserve"> PUNTAJE TOTAL (II)]</t>
    </r>
  </si>
  <si>
    <t>R</t>
  </si>
  <si>
    <r>
      <rPr>
        <b/>
        <sz val="14"/>
        <color theme="0"/>
        <rFont val="Calibri"/>
        <family val="2"/>
        <scheme val="minor"/>
      </rPr>
      <t>PUNTAJE FINAL</t>
    </r>
    <r>
      <rPr>
        <b/>
        <sz val="10"/>
        <color theme="0"/>
        <rFont val="Calibri"/>
        <family val="2"/>
        <scheme val="minor"/>
      </rPr>
      <t xml:space="preserve">
(máx. 10 puntos)</t>
    </r>
  </si>
  <si>
    <t>S</t>
  </si>
  <si>
    <t>T</t>
  </si>
  <si>
    <t>U</t>
  </si>
  <si>
    <t xml:space="preserve">Nombre del archivo: </t>
  </si>
  <si>
    <t xml:space="preserve">Fecha: </t>
  </si>
  <si>
    <t>1/2</t>
  </si>
  <si>
    <t xml:space="preserve">
4. REGISTRO DE FORMACIÓN ACADÉMICA o CAPACITACIÓN TÉCNICA</t>
  </si>
  <si>
    <t>4.1 NOMBRE DE LA INSTITUCIÓN EDUCATIVA</t>
  </si>
  <si>
    <t>4.2 NOMBRE DEL CURSO</t>
  </si>
  <si>
    <r>
      <t xml:space="preserve">4.3 
Tipo de Estudio o Especialización </t>
    </r>
    <r>
      <rPr>
        <b/>
        <sz val="10"/>
        <color theme="4" tint="-0.24994659260841701"/>
        <rFont val="Calibri"/>
        <family val="2"/>
        <scheme val="minor"/>
      </rPr>
      <t>(Ver Lista 4)</t>
    </r>
  </si>
  <si>
    <t>4.4 
Certificado consigna Horas Lectivas?</t>
  </si>
  <si>
    <t>4.5 
Horas Lectivas Consignadas en el Certificado</t>
  </si>
  <si>
    <t>4.5 
Fecha de
INICIO
del curso</t>
  </si>
  <si>
    <t>4.6 
Fecha de FINALIZACIÓN del curso</t>
  </si>
  <si>
    <t xml:space="preserve">4.7 
Puntos Consignados (máx 10 puntos) </t>
  </si>
  <si>
    <t>Reporte 2</t>
  </si>
  <si>
    <t>E.- ENTREVISTA</t>
  </si>
  <si>
    <t>5. CONOCIMIENTOS DE LENGUA</t>
  </si>
  <si>
    <t>PUNTAJE LENGUA</t>
  </si>
  <si>
    <t>PUNTAJE ENTREVISTA PERSONAL</t>
  </si>
  <si>
    <t>F.- CALIFICACIÓN FINAL</t>
  </si>
  <si>
    <t>5.1 DECLARACIÓN JURADA DE DOMINIO DE LENGUA ANDINA</t>
  </si>
  <si>
    <t>QUECHUA</t>
  </si>
  <si>
    <t>AYMARA</t>
  </si>
  <si>
    <t>OTRO</t>
  </si>
  <si>
    <t>5.1.1 NIVEL DE CONOCIMIENTO</t>
  </si>
  <si>
    <t>HABLA</t>
  </si>
  <si>
    <t>5.2 DECLARACIÓN JURADA DE DOMINIO DE LENGUA AMAZÓNICA</t>
  </si>
  <si>
    <t>OTRO 1</t>
  </si>
  <si>
    <t>OTRO 2</t>
  </si>
  <si>
    <t>OTRO 3</t>
  </si>
  <si>
    <t>5.2.1 NIVEL DE CONOCIMIENTO</t>
  </si>
  <si>
    <t>DECLARACIÓN JURADA DE DOMINIO DE LENGUA ANDINA</t>
  </si>
  <si>
    <t>DECLARACIÓN JURADA DE DOMINIO DE LENGUA AMAZÓNICA</t>
  </si>
  <si>
    <t>Criterio</t>
  </si>
  <si>
    <t>Puntaje parcial</t>
  </si>
  <si>
    <t>CONDICIÓN FINAL</t>
  </si>
  <si>
    <t>Criterio 01</t>
  </si>
  <si>
    <t>Criterio 02</t>
  </si>
  <si>
    <t>PUNTAJE FINAL</t>
  </si>
  <si>
    <t>Criterio 03</t>
  </si>
  <si>
    <t>Criterio 04</t>
  </si>
  <si>
    <t>Criterio 05</t>
  </si>
  <si>
    <t>2/2</t>
  </si>
  <si>
    <t>A. Recomendaciones Generales</t>
  </si>
  <si>
    <t>Paso 01.-</t>
  </si>
  <si>
    <t>Paso 02.-</t>
  </si>
  <si>
    <t>-</t>
  </si>
  <si>
    <t>Iniciales del cargo al cual postula</t>
  </si>
  <si>
    <r>
      <rPr>
        <sz val="11"/>
        <color rgb="FFFF0000"/>
        <rFont val="Calibri"/>
        <family val="2"/>
        <scheme val="minor"/>
      </rPr>
      <t>GES</t>
    </r>
    <r>
      <rPr>
        <sz val="11"/>
        <color theme="1"/>
        <rFont val="Calibri"/>
        <family val="2"/>
        <scheme val="minor"/>
      </rPr>
      <t xml:space="preserve"> = Gestor Social</t>
    </r>
  </si>
  <si>
    <r>
      <rPr>
        <sz val="11"/>
        <color rgb="FFFF0000"/>
        <rFont val="Calibri"/>
        <family val="2"/>
        <scheme val="minor"/>
      </rPr>
      <t>RES</t>
    </r>
    <r>
      <rPr>
        <sz val="11"/>
        <color theme="1"/>
        <rFont val="Calibri"/>
        <family val="2"/>
        <scheme val="minor"/>
      </rPr>
      <t xml:space="preserve"> = Residente de Obra</t>
    </r>
  </si>
  <si>
    <r>
      <rPr>
        <sz val="11"/>
        <color rgb="FFFF0000"/>
        <rFont val="Calibri"/>
        <family val="2"/>
        <scheme val="minor"/>
      </rPr>
      <t>SUP</t>
    </r>
    <r>
      <rPr>
        <sz val="11"/>
        <color theme="1"/>
        <rFont val="Calibri"/>
        <family val="2"/>
        <scheme val="minor"/>
      </rPr>
      <t xml:space="preserve"> = Supervisor de Obra</t>
    </r>
  </si>
  <si>
    <t>Número de DNI</t>
  </si>
  <si>
    <r>
      <rPr>
        <b/>
        <sz val="11"/>
        <color theme="9" tint="-0.499984740745262"/>
        <rFont val="Calibri"/>
        <family val="2"/>
        <scheme val="minor"/>
      </rPr>
      <t>APELLIDO PATERNO y nombre</t>
    </r>
    <r>
      <rPr>
        <sz val="11"/>
        <color theme="1"/>
        <rFont val="Calibri"/>
        <family val="2"/>
        <scheme val="minor"/>
      </rPr>
      <t xml:space="preserve"> (en MAYÚSCULAS el apellido paterno y a continuación el primer nombre en minúsculas, para el caso de apellidos compuestos escribirlos sin espacios)</t>
    </r>
  </si>
  <si>
    <r>
      <t>Ejemplos:</t>
    </r>
    <r>
      <rPr>
        <i/>
        <sz val="11"/>
        <color rgb="FFFF0000"/>
        <rFont val="Calibri"/>
        <family val="2"/>
        <scheme val="minor"/>
      </rPr>
      <t/>
    </r>
  </si>
  <si>
    <r>
      <rPr>
        <i/>
        <sz val="11"/>
        <color rgb="FFFF0000"/>
        <rFont val="Calibri"/>
        <family val="2"/>
        <scheme val="minor"/>
      </rPr>
      <t>GES</t>
    </r>
    <r>
      <rPr>
        <b/>
        <i/>
        <sz val="11"/>
        <color theme="8" tint="-0.499984740745262"/>
        <rFont val="Calibri"/>
        <family val="2"/>
        <scheme val="minor"/>
      </rPr>
      <t>23564462</t>
    </r>
    <r>
      <rPr>
        <b/>
        <i/>
        <sz val="11"/>
        <color theme="9" tint="-0.499984740745262"/>
        <rFont val="Calibri"/>
        <family val="2"/>
        <scheme val="minor"/>
      </rPr>
      <t>CALDERÓNricardina</t>
    </r>
    <r>
      <rPr>
        <i/>
        <sz val="11"/>
        <rFont val="Calibri"/>
        <family val="2"/>
        <scheme val="minor"/>
      </rPr>
      <t>.xlsx</t>
    </r>
  </si>
  <si>
    <r>
      <rPr>
        <i/>
        <sz val="11"/>
        <color rgb="FFFF0000"/>
        <rFont val="Calibri"/>
        <family val="2"/>
        <scheme val="minor"/>
      </rPr>
      <t>RES</t>
    </r>
    <r>
      <rPr>
        <b/>
        <i/>
        <sz val="11"/>
        <color theme="8" tint="-0.499984740745262"/>
        <rFont val="Calibri"/>
        <family val="2"/>
        <scheme val="minor"/>
      </rPr>
      <t>05651228</t>
    </r>
    <r>
      <rPr>
        <b/>
        <i/>
        <sz val="11"/>
        <color theme="9" tint="-0.499984740745262"/>
        <rFont val="Calibri"/>
        <family val="2"/>
        <scheme val="minor"/>
      </rPr>
      <t>CÁRDENASluis</t>
    </r>
    <r>
      <rPr>
        <i/>
        <sz val="11"/>
        <rFont val="Calibri"/>
        <family val="2"/>
        <scheme val="minor"/>
      </rPr>
      <t>.xlsx</t>
    </r>
  </si>
  <si>
    <r>
      <rPr>
        <i/>
        <sz val="11"/>
        <color rgb="FFFF0000"/>
        <rFont val="Calibri"/>
        <family val="2"/>
        <scheme val="minor"/>
      </rPr>
      <t>SUP</t>
    </r>
    <r>
      <rPr>
        <b/>
        <i/>
        <sz val="11"/>
        <color theme="8" tint="-0.499984740745262"/>
        <rFont val="Calibri"/>
        <family val="2"/>
        <scheme val="minor"/>
      </rPr>
      <t>08363971</t>
    </r>
    <r>
      <rPr>
        <b/>
        <i/>
        <sz val="11"/>
        <color theme="9" tint="-0.499984740745262"/>
        <rFont val="Calibri"/>
        <family val="2"/>
        <scheme val="minor"/>
      </rPr>
      <t>FERNÁNDEZrosario</t>
    </r>
    <r>
      <rPr>
        <i/>
        <sz val="11"/>
        <rFont val="Calibri"/>
        <family val="2"/>
        <scheme val="minor"/>
      </rPr>
      <t>.xlsx</t>
    </r>
  </si>
  <si>
    <t>Paso 03.-</t>
  </si>
  <si>
    <t>Paso 04.-</t>
  </si>
  <si>
    <t>Paso 05.-</t>
  </si>
  <si>
    <t>La información debe ser TIPEADA. Si se cometió un error se debe volver a tipear. No está permitido Copiar (Ctrl + C), cortar (Ctrl + X) o pegar (Ctrl + V) la información de las celdas.</t>
  </si>
  <si>
    <t>Paso 06.-</t>
  </si>
  <si>
    <r>
      <t xml:space="preserve">Antes de llenar el item </t>
    </r>
    <r>
      <rPr>
        <b/>
        <sz val="11"/>
        <color theme="1"/>
        <rFont val="Calibri"/>
        <family val="2"/>
        <scheme val="minor"/>
      </rPr>
      <t>B.3.</t>
    </r>
    <r>
      <rPr>
        <sz val="11"/>
        <color theme="1"/>
        <rFont val="Calibri"/>
        <family val="2"/>
        <scheme val="minor"/>
      </rPr>
      <t xml:space="preserve"> "REGISTRO DE ACTIVIDAD PROFESIONAL" tener en cuenta lo siguiente:</t>
    </r>
  </si>
  <si>
    <t xml:space="preserve">* </t>
  </si>
  <si>
    <t>*</t>
  </si>
  <si>
    <r>
      <rPr>
        <u/>
        <sz val="11"/>
        <color theme="1"/>
        <rFont val="Calibri"/>
        <family val="2"/>
        <scheme val="minor"/>
      </rPr>
      <t>Ordenar sus documentos sustentatorios de forma cronológica</t>
    </r>
    <r>
      <rPr>
        <sz val="11"/>
        <color theme="1"/>
        <rFont val="Calibri"/>
        <family val="2"/>
        <scheme val="minor"/>
      </rPr>
      <t>, teniendo en cuenta la FECHA DE CULMINACIÓN de sus trabajos, DESDE LA MÁS RECIENTE HACIA ATRÁS.</t>
    </r>
  </si>
  <si>
    <t>B. CAUSALES DE ELIMINACIÓN</t>
  </si>
  <si>
    <t>01.-</t>
  </si>
  <si>
    <t>02.-</t>
  </si>
  <si>
    <t>03.-</t>
  </si>
  <si>
    <t>Renombrar, cambiar de lugar o borrar las "pestañas" (Hojas del Libro de Excel).</t>
  </si>
  <si>
    <t>04.-</t>
  </si>
  <si>
    <t>Copiar (Ctrl + C), cortar (Ctrl + X) o pegar (Ctrl + V) la información de las celdas, debido a que las celdas contienen fórmulas y validaciones.</t>
  </si>
  <si>
    <t>05.-</t>
  </si>
  <si>
    <t>Adulterar el archivo de cualquier manera.</t>
  </si>
  <si>
    <t>Leí las Recomendaciones de esta Ayuda</t>
  </si>
  <si>
    <t>Selecciones una de las siguientes opciones:</t>
  </si>
  <si>
    <t>Para Validación Documentaria</t>
  </si>
  <si>
    <t>SEXO</t>
  </si>
  <si>
    <t>ESTADO CIVIL</t>
  </si>
  <si>
    <t>LISTA 03</t>
  </si>
  <si>
    <t>LEYENDA DE LISTAS</t>
  </si>
  <si>
    <t>LISTA DE DNI DE POSTULANTES DE ANTERIORES  CONVOCATORIAS</t>
  </si>
  <si>
    <t>NOMBRE COMPLETO</t>
  </si>
  <si>
    <t>PROFESIÓN</t>
  </si>
  <si>
    <t>COLEGIO PROFESIONAL</t>
  </si>
  <si>
    <t>N° DE COLEGIATURA</t>
  </si>
  <si>
    <t>NÚMERO DE EXPEDIENTE/ CONVENIO</t>
  </si>
  <si>
    <t>NOMBRE DEL PROYECTO</t>
  </si>
  <si>
    <t>SE UTILIZA PARA CLASIFICAR</t>
  </si>
  <si>
    <t>CONFORME</t>
  </si>
  <si>
    <t>MASCULINO</t>
  </si>
  <si>
    <t>SOLTERO(A)</t>
  </si>
  <si>
    <t>AMAZONAS</t>
  </si>
  <si>
    <t>SI</t>
  </si>
  <si>
    <t>CIP</t>
  </si>
  <si>
    <t>PUNO</t>
  </si>
  <si>
    <t>CALIFICA-APTO</t>
  </si>
  <si>
    <t>ASIGNADO</t>
  </si>
  <si>
    <t>NO CONFORME</t>
  </si>
  <si>
    <t>FEMENINO</t>
  </si>
  <si>
    <t>CASADO(A)</t>
  </si>
  <si>
    <t>ANCASH</t>
  </si>
  <si>
    <t>NO</t>
  </si>
  <si>
    <t>Lista 1</t>
  </si>
  <si>
    <t>00498149</t>
  </si>
  <si>
    <t>CALIFICA-NO APTO</t>
  </si>
  <si>
    <t>ACTUALIZAR REGISTRO</t>
  </si>
  <si>
    <t>NO APLICA</t>
  </si>
  <si>
    <t>VIUDO(A)</t>
  </si>
  <si>
    <t>APURÍMAC</t>
  </si>
  <si>
    <t>CAP</t>
  </si>
  <si>
    <t>ARQUITECTO(A)</t>
  </si>
  <si>
    <t>01202122</t>
  </si>
  <si>
    <t>NO CALIFICA-NO APTO</t>
  </si>
  <si>
    <t>DIVORCIADO(A)</t>
  </si>
  <si>
    <t>AREQUIPA</t>
  </si>
  <si>
    <t>INGENIERO(A) CIVIL</t>
  </si>
  <si>
    <t>01218741</t>
  </si>
  <si>
    <t>si no figura en la lista</t>
  </si>
  <si>
    <t>NUEVO REGISTRO</t>
  </si>
  <si>
    <t>AYACUCHO</t>
  </si>
  <si>
    <t>CAJAMARCA</t>
  </si>
  <si>
    <t>Lista 2</t>
  </si>
  <si>
    <t>CUSCO</t>
  </si>
  <si>
    <t>Trabajo General - Otros Trabajos</t>
  </si>
  <si>
    <t>GESTOR SOCIAL</t>
  </si>
  <si>
    <t>HUANCAVELICA</t>
  </si>
  <si>
    <t>HUANUCO</t>
  </si>
  <si>
    <t>JUNÍN</t>
  </si>
  <si>
    <t>Lista 03</t>
  </si>
  <si>
    <t>LA LIBERTAD</t>
  </si>
  <si>
    <t>MAESTRÍA</t>
  </si>
  <si>
    <t>LORETO</t>
  </si>
  <si>
    <t>DIPLOMADO</t>
  </si>
  <si>
    <t>MOQUEGUA</t>
  </si>
  <si>
    <t>CURSO / TALLER</t>
  </si>
  <si>
    <t>SEMINARIO</t>
  </si>
  <si>
    <t>TACNA</t>
  </si>
  <si>
    <t>CONGRESO</t>
  </si>
  <si>
    <t>UCAYALI</t>
  </si>
  <si>
    <t>REGIÓN AL QUE POSTULA</t>
  </si>
  <si>
    <t xml:space="preserve">PUESTO AL CUAL POSTULÓ </t>
  </si>
  <si>
    <t>CAPE ASIGNADO</t>
  </si>
  <si>
    <t>CAPE AL QUE POSTULO</t>
  </si>
  <si>
    <t>RESULTADO DE LA PRE CALIFICACIÓN</t>
  </si>
  <si>
    <t>RESULTADO FINAL</t>
  </si>
  <si>
    <t>V.001-20015</t>
  </si>
  <si>
    <t xml:space="preserve">REGIÓN AL QUE POSTULÓ EN LA CONVOCATORIAS </t>
  </si>
  <si>
    <t>NO BORRAR</t>
  </si>
  <si>
    <t>A.-1.1 NOMBRES</t>
  </si>
  <si>
    <t>A.-1.2 APELLIDO PATERNO</t>
  </si>
  <si>
    <t>A.-1.3 APELLIDO MATERNO</t>
  </si>
  <si>
    <t>A.-1.4 FECHA NACIMIENTO (DD/MM/AA)</t>
  </si>
  <si>
    <t>A.-1.5 EDAD</t>
  </si>
  <si>
    <t>A.-1.6 SEXO</t>
  </si>
  <si>
    <t>A.-1.7 ESTADO CIVIL</t>
  </si>
  <si>
    <t>A.-2.1 DIRECCIÓN</t>
  </si>
  <si>
    <t>A.-2.2 DISTRITO</t>
  </si>
  <si>
    <t>A.-2.3 PROVINCIA</t>
  </si>
  <si>
    <t>A.-2.5 RPC (CLARO post pago)</t>
  </si>
  <si>
    <t>A.-2.6 RPM (MOVISTAR)</t>
  </si>
  <si>
    <t>A.-2.7 TELÉFONO FIJO</t>
  </si>
  <si>
    <t>A.-2.8 CLARO pre pago</t>
  </si>
  <si>
    <t>A.-2.9 MOVISTAR</t>
  </si>
  <si>
    <t>A.-2.10 CORREO ELECTRÓNCO</t>
  </si>
  <si>
    <t>B.-1.1 DNI</t>
  </si>
  <si>
    <t>B.-1.2 RUC (Ficha RUC)</t>
  </si>
  <si>
    <t>B.-QUECHUA</t>
  </si>
  <si>
    <t>B.-AYMARA</t>
  </si>
  <si>
    <t>B.-OTRO 1</t>
  </si>
  <si>
    <t>B.-HABLA 1</t>
  </si>
  <si>
    <t>B.-OTRO 2</t>
  </si>
  <si>
    <t>B.-OTRO 3</t>
  </si>
  <si>
    <t>B.-HABLA 2</t>
  </si>
  <si>
    <t>C.-PUNTAJE  EXPERIENCIA LABORAL GENERAL</t>
  </si>
  <si>
    <t>C.-PUNTAJE  EXPERIENCIA LABORAL ESPECIALIZADA</t>
  </si>
  <si>
    <t>C.-PUNTAJE  CAPACITACIÓN ESPECIALIZADA</t>
  </si>
  <si>
    <t xml:space="preserve">D.- PUNTAJE PRE CALIFICACIÓN </t>
  </si>
  <si>
    <t>D.-PUNTAJE MÍNIMO</t>
  </si>
  <si>
    <t>D.-REQUISITOS DE TIEMPO</t>
  </si>
  <si>
    <t>D.-CALIFICACIÓN A ENTREVISTA</t>
  </si>
  <si>
    <t>E.- PUNTAJE LENGUA</t>
  </si>
  <si>
    <t>E.- PUNTAJE ENTREVISTA PERSONAL</t>
  </si>
  <si>
    <t>F.-PUNTAJE CALIFICACIÓN FINAL</t>
  </si>
  <si>
    <t>F.-CONDICIÓN FINAL</t>
  </si>
  <si>
    <t>F.-ORDEN DE MÉRITO</t>
  </si>
  <si>
    <t>A.-3.1 REGIÓN AL QUE POSTULA</t>
  </si>
  <si>
    <t>APURIMAC</t>
  </si>
  <si>
    <t>CALLAO</t>
  </si>
  <si>
    <t>ICA</t>
  </si>
  <si>
    <t>JUNIN</t>
  </si>
  <si>
    <t>LAMBAYEQUE</t>
  </si>
  <si>
    <t>LIMA</t>
  </si>
  <si>
    <t>MADRE DE DIOS</t>
  </si>
  <si>
    <t>PASCO</t>
  </si>
  <si>
    <t>PIURA</t>
  </si>
  <si>
    <t>SAN MARTIN</t>
  </si>
  <si>
    <t>TUMBES</t>
  </si>
  <si>
    <t>REGION DE PROCEDENCIA</t>
  </si>
  <si>
    <t>A.-2.4 REGIÓN DE PROCEDENCIA</t>
  </si>
  <si>
    <t>A.-3.2 SERVICIO AL QUE POSTULA</t>
  </si>
  <si>
    <t>B.-OTRO</t>
  </si>
  <si>
    <t>D.-TIPO DE REGISTRO</t>
  </si>
  <si>
    <t xml:space="preserve">PRIMERO LEA ATENTAMENTE  </t>
  </si>
  <si>
    <r>
      <t xml:space="preserve">- Si usted se encuentra ASIGNADO a un proyecto que viene ejecutando el PNVR, </t>
    </r>
    <r>
      <rPr>
        <u/>
        <sz val="11"/>
        <color theme="1"/>
        <rFont val="Calibri"/>
        <family val="2"/>
        <scheme val="minor"/>
      </rPr>
      <t>NO DEBE</t>
    </r>
    <r>
      <rPr>
        <sz val="11"/>
        <color theme="1"/>
        <rFont val="Calibri"/>
        <family val="2"/>
        <scheme val="minor"/>
      </rPr>
      <t xml:space="preserve"> postular a esta Convocatoria hasta que termine su contrato y obtenga la debida conformidad del contrato.</t>
    </r>
  </si>
  <si>
    <r>
      <t>El formulario de postulación debe llenarse sólo en las</t>
    </r>
    <r>
      <rPr>
        <i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"celdas pintadas de blanco"</t>
    </r>
    <r>
      <rPr>
        <sz val="11"/>
        <color theme="1"/>
        <rFont val="Calibri"/>
        <family val="2"/>
        <scheme val="minor"/>
      </rPr>
      <t xml:space="preserve">, en </t>
    </r>
    <r>
      <rPr>
        <b/>
        <sz val="11"/>
        <color theme="1"/>
        <rFont val="Calibri"/>
        <family val="2"/>
        <scheme val="minor"/>
      </rPr>
      <t>MAYÚSCULAS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(tildadas)</t>
    </r>
    <r>
      <rPr>
        <sz val="11"/>
        <color theme="1"/>
        <rFont val="Calibri"/>
        <family val="2"/>
        <scheme val="minor"/>
      </rPr>
      <t xml:space="preserve">  y en ORDEN, </t>
    </r>
    <r>
      <rPr>
        <u/>
        <sz val="11"/>
        <color theme="1"/>
        <rFont val="Calibri"/>
        <family val="2"/>
        <scheme val="minor"/>
      </rPr>
      <t>siguiendo la numeración</t>
    </r>
    <r>
      <rPr>
        <sz val="11"/>
        <color theme="1"/>
        <rFont val="Calibri"/>
        <family val="2"/>
        <scheme val="minor"/>
      </rPr>
      <t xml:space="preserve"> y </t>
    </r>
    <r>
      <rPr>
        <u/>
        <sz val="11"/>
        <color theme="1"/>
        <rFont val="Calibri"/>
        <family val="2"/>
        <scheme val="minor"/>
      </rPr>
      <t>tomando en cuenta las notas y mensajes que aparecen cuando selecciona una celdas</t>
    </r>
    <r>
      <rPr>
        <sz val="11"/>
        <rFont val="Calibri"/>
        <family val="2"/>
        <scheme val="minor"/>
      </rPr>
      <t>.</t>
    </r>
  </si>
  <si>
    <t>Verificar que sus documentos sustentarios señalen EXPLÍCITAMENTE la fecha de inicio y culminación del trabajo o en su defecto la fecha de inicio y la duración del mismo de modo que  usted pueda  calcular la fecha de culminación; de no existir la información de ambas fechas o la duración del trabajo, el (los) documento(s) será(n) declarado(s) como NO VÁLIDO(S).</t>
  </si>
  <si>
    <t>LEYÓ AYUDA?</t>
  </si>
  <si>
    <t>Nro de Hojas del Documento Sustentatorio
(Folios)</t>
  </si>
  <si>
    <t xml:space="preserve">REGIÓN AL QUE POSTULA: </t>
  </si>
  <si>
    <t>Puntaje x Criterio</t>
  </si>
  <si>
    <t>2.4 TÍTULO PROFESIONAL</t>
  </si>
  <si>
    <t>2.5 FECHA DE EXPEDICIÓN DE TÍTULO PROFESIONAL (dd/mm/aaaa)</t>
  </si>
  <si>
    <t>2.6 CENTRO DE ESTUDIOS SUPERIORES</t>
  </si>
  <si>
    <t>GESTOR</t>
  </si>
  <si>
    <t>TRABAJO DE ORGANIZACIÓN Y/O DESARROLLO DE PROYECTOS SOCIALES / PRODUCTIVOS / INFRAESTRUCTURA</t>
  </si>
  <si>
    <t>PROMOCIÓN Y/O CAPACITACIÓN EN EL ÁMBITO RURAL</t>
  </si>
  <si>
    <r>
      <t xml:space="preserve">PUNTAJE PARCIAL (I)
</t>
    </r>
    <r>
      <rPr>
        <i/>
        <sz val="8"/>
        <color theme="1"/>
        <rFont val="Calibri"/>
        <family val="2"/>
        <scheme val="minor"/>
      </rPr>
      <t xml:space="preserve">[TRABAJO DE ORGANIZACIÓN Y/O DESARROLLO DE PROYECTOS SOCIALES / PRODUCTIVOS / INFRAESTRUCTURA </t>
    </r>
    <r>
      <rPr>
        <b/>
        <i/>
        <sz val="8"/>
        <color theme="8" tint="-0.499984740745262"/>
        <rFont val="Calibri"/>
        <family val="2"/>
        <scheme val="minor"/>
      </rPr>
      <t>x</t>
    </r>
    <r>
      <rPr>
        <i/>
        <sz val="8"/>
        <color theme="1"/>
        <rFont val="Calibri"/>
        <family val="2"/>
        <scheme val="minor"/>
      </rPr>
      <t xml:space="preserve"> PUNTAJE X AÑO (I)]</t>
    </r>
  </si>
  <si>
    <r>
      <t xml:space="preserve">PUNTAJE PARCIAL (II)
</t>
    </r>
    <r>
      <rPr>
        <i/>
        <sz val="8"/>
        <color theme="1"/>
        <rFont val="Calibri"/>
        <family val="2"/>
        <scheme val="minor"/>
      </rPr>
      <t xml:space="preserve">[PROMOCIÓN Y/O CAPACITACIÓN EN EL ÁMBITO RURAL </t>
    </r>
    <r>
      <rPr>
        <b/>
        <i/>
        <sz val="8"/>
        <color theme="8" tint="-0.499984740745262"/>
        <rFont val="Calibri"/>
        <family val="2"/>
        <scheme val="minor"/>
      </rPr>
      <t>x</t>
    </r>
    <r>
      <rPr>
        <i/>
        <sz val="8"/>
        <color theme="1"/>
        <rFont val="Calibri"/>
        <family val="2"/>
        <scheme val="minor"/>
      </rPr>
      <t xml:space="preserve"> PUNTAJE X AÑO (II)]</t>
    </r>
  </si>
  <si>
    <t>3.6
TRABAJO DE ORGANIZACIÓN Y/O DESARROLLO DE PROYECTOS SOCIALES / PRODUCTIVOS / INFRAESTRUCTURA</t>
  </si>
  <si>
    <t>3.7 PROMOCIÓN Y/O CAPACITACIÓN EN EL ÁMBITO RURAL</t>
  </si>
  <si>
    <t>PROMOCIÓN</t>
  </si>
  <si>
    <t>CAPACITACIÓN</t>
  </si>
  <si>
    <t>GESTIÓN</t>
  </si>
  <si>
    <t>FACILITACIÓN</t>
  </si>
  <si>
    <t>SOLUCIÓN DE CONFLICTOS SOCIALES</t>
  </si>
  <si>
    <t>ACOMPAÑAMIENTO</t>
  </si>
  <si>
    <t>TRABAJO GENERAL / OTROS TRABAJOS</t>
  </si>
  <si>
    <t>En proyectos sociales, productivos o de infraestructura</t>
  </si>
  <si>
    <t>¿Intervalo de tiempo considerado?</t>
  </si>
  <si>
    <t>Fecha de intertesecciÓn - inicio</t>
  </si>
  <si>
    <t>TÉCNICO PROFESIONAL</t>
  </si>
  <si>
    <t>TÍTULO DE BACHILLER</t>
  </si>
  <si>
    <t>B.-2.1 TÍTULO DE BACHILLER O TÉCNICO PROFESIONAL</t>
  </si>
  <si>
    <t>B.-2.3 CENTRO DE ESTUDIOS SUPERIORES (bachiller / técnico)</t>
  </si>
  <si>
    <r>
      <t xml:space="preserve">PUNTAJE PARCIAL (II)
</t>
    </r>
    <r>
      <rPr>
        <i/>
        <sz val="8"/>
        <color theme="1"/>
        <rFont val="Calibri"/>
        <family val="2"/>
        <scheme val="minor"/>
      </rPr>
      <t xml:space="preserve">[TIEMPO LABORAL PROFESIONAL </t>
    </r>
    <r>
      <rPr>
        <b/>
        <i/>
        <sz val="8"/>
        <color theme="8" tint="-0.499984740745262"/>
        <rFont val="Calibri"/>
        <family val="2"/>
        <scheme val="minor"/>
      </rPr>
      <t>x</t>
    </r>
    <r>
      <rPr>
        <i/>
        <sz val="8"/>
        <color theme="1"/>
        <rFont val="Calibri"/>
        <family val="2"/>
        <scheme val="minor"/>
      </rPr>
      <t xml:space="preserve"> PUNTAJE X AÑO (II)]</t>
    </r>
  </si>
  <si>
    <r>
      <t xml:space="preserve">PUNTAJE PARCIAL (I)
</t>
    </r>
    <r>
      <rPr>
        <i/>
        <sz val="8"/>
        <color theme="1"/>
        <rFont val="Calibri"/>
        <family val="2"/>
        <scheme val="minor"/>
      </rPr>
      <t xml:space="preserve">[TIEMPO LABORAL </t>
    </r>
    <r>
      <rPr>
        <b/>
        <i/>
        <sz val="8"/>
        <color theme="8" tint="-0.499984740745262"/>
        <rFont val="Calibri"/>
        <family val="2"/>
        <scheme val="minor"/>
      </rPr>
      <t>x</t>
    </r>
    <r>
      <rPr>
        <i/>
        <sz val="8"/>
        <color theme="1"/>
        <rFont val="Calibri"/>
        <family val="2"/>
        <scheme val="minor"/>
      </rPr>
      <t xml:space="preserve"> PUNTAJE X AÑO (I)]</t>
    </r>
  </si>
  <si>
    <t>NIVEL</t>
  </si>
  <si>
    <t>B.-2.2 FECHA DE EXPEDICIÓN TÍTULO DE BACHILLER O TÉCNICO PROFESIONAL (DD/MM/AA)</t>
  </si>
  <si>
    <t>NO REQUERIDO</t>
  </si>
  <si>
    <t>B.- TÍTULO PROFESIONAL</t>
  </si>
  <si>
    <t>B.- FECHA DE EXPEDICIÓN DE TÍTULO PROFESIONAL (DD/MM/AA)</t>
  </si>
  <si>
    <t>B.- CENTRO DE ESTUDIOS SUPERIORES (título)</t>
  </si>
  <si>
    <t>B.- NÚMERO DE COLEGIATURA</t>
  </si>
  <si>
    <t>B.- FECHA DE EXPEDICIÓN DE COLEGIATURA (DD/MM/AA)</t>
  </si>
  <si>
    <t>B.- CERTIFICADO DE HABILIDAD PROFESIONAL</t>
  </si>
  <si>
    <t>CONDICIÓN ACTUAL (JULIO 2015)</t>
  </si>
  <si>
    <t>PARA EL CAPNE DE 38 NE</t>
  </si>
  <si>
    <t>NO PUEDE POSTULAR</t>
  </si>
  <si>
    <t>PUEDE POSTULAR</t>
  </si>
  <si>
    <t>DEBE POSTULAR</t>
  </si>
  <si>
    <t>OBSERVACIÓN</t>
  </si>
  <si>
    <t>La información sólo será llenada en la Pestaña del cargo al cual postula (Gestor Social, Residente de Obra o Supervisor de Obra).</t>
  </si>
  <si>
    <r>
      <rPr>
        <b/>
        <sz val="11"/>
        <color theme="1"/>
        <rFont val="Calibri"/>
        <family val="2"/>
        <scheme val="minor"/>
      </rPr>
      <t>Cambiar de nombre</t>
    </r>
    <r>
      <rPr>
        <sz val="11"/>
        <color theme="1"/>
        <rFont val="Calibri"/>
        <family val="2"/>
        <scheme val="minor"/>
      </rPr>
      <t xml:space="preserve"> el presente archivo de Excel (Guardar como), bajo la siguiente estructura y sin dejar espacios vacíos:</t>
    </r>
  </si>
  <si>
    <r>
      <rPr>
        <b/>
        <sz val="11"/>
        <color theme="1"/>
        <rFont val="Calibri"/>
        <family val="2"/>
        <scheme val="minor"/>
      </rPr>
      <t>No registrar trabajos que se superpongan totalmente (100%) con otros</t>
    </r>
    <r>
      <rPr>
        <sz val="11"/>
        <color theme="1"/>
        <rFont val="Calibri"/>
        <family val="2"/>
        <scheme val="minor"/>
      </rPr>
      <t xml:space="preserve">, debido a que el cálculo del tiempo será 0 (cero). </t>
    </r>
    <r>
      <rPr>
        <u/>
        <sz val="11"/>
        <color theme="1"/>
        <rFont val="Calibri"/>
        <family val="2"/>
        <scheme val="minor"/>
      </rPr>
      <t>Sí se registran trabajos superpuestos parcialmente</t>
    </r>
    <r>
      <rPr>
        <sz val="11"/>
        <color theme="1"/>
        <rFont val="Calibri"/>
        <family val="2"/>
        <scheme val="minor"/>
      </rPr>
      <t>, sólo se calculará automáticamente los tiempos no sobrepuestos, tomando como referencia desde el mas riciente hacia atrás.</t>
    </r>
  </si>
  <si>
    <r>
      <rPr>
        <b/>
        <sz val="11"/>
        <color theme="1"/>
        <rFont val="Calibri"/>
        <family val="2"/>
        <scheme val="minor"/>
      </rPr>
      <t>Llenar y enviar al PNVR el Anexo 3</t>
    </r>
    <r>
      <rPr>
        <sz val="11"/>
        <color theme="1"/>
        <rFont val="Calibri"/>
        <family val="2"/>
        <scheme val="minor"/>
      </rPr>
      <t xml:space="preserve">: Formulario de Postulación, </t>
    </r>
    <r>
      <rPr>
        <b/>
        <sz val="11"/>
        <color theme="1"/>
        <rFont val="Calibri"/>
        <family val="2"/>
        <scheme val="minor"/>
      </rPr>
      <t>cuando ya se encuentra asignado a un proyecto</t>
    </r>
    <r>
      <rPr>
        <sz val="11"/>
        <color theme="1"/>
        <rFont val="Calibri"/>
        <family val="2"/>
        <scheme val="minor"/>
      </rPr>
      <t xml:space="preserve"> que viene ejecutando el PNVR.</t>
    </r>
  </si>
  <si>
    <r>
      <rPr>
        <b/>
        <sz val="11"/>
        <color theme="1"/>
        <rFont val="Calibri"/>
        <family val="2"/>
        <scheme val="minor"/>
      </rPr>
      <t>Mandar</t>
    </r>
    <r>
      <rPr>
        <sz val="11"/>
        <color theme="1"/>
        <rFont val="Calibri"/>
        <family val="2"/>
        <scheme val="minor"/>
      </rPr>
      <t xml:space="preserve"> un archivo con un </t>
    </r>
    <r>
      <rPr>
        <b/>
        <sz val="11"/>
        <color theme="1"/>
        <rFont val="Calibri"/>
        <family val="2"/>
        <scheme val="minor"/>
      </rPr>
      <t>nombre diferente</t>
    </r>
    <r>
      <rPr>
        <sz val="11"/>
        <color theme="1"/>
        <rFont val="Calibri"/>
        <family val="2"/>
        <scheme val="minor"/>
      </rPr>
      <t xml:space="preserve"> a lo establecido en el "Paso 02" de las Recomendaciones Generales.</t>
    </r>
  </si>
  <si>
    <t>E.- SUBSANÓ ENTREVISTA PERSONAL? (SIN EMBARGO, PUNTAJE ES 0)</t>
  </si>
  <si>
    <r>
      <t xml:space="preserve">El presente formulario de postulación </t>
    </r>
    <r>
      <rPr>
        <b/>
        <sz val="13"/>
        <color rgb="FF002060"/>
        <rFont val="Calibri"/>
        <family val="2"/>
        <scheme val="minor"/>
      </rPr>
      <t xml:space="preserve">debe ser llenado y guardado ÚNICAMENTE en Excel, </t>
    </r>
    <r>
      <rPr>
        <b/>
        <u/>
        <sz val="18"/>
        <color rgb="FFFF0000"/>
        <rFont val="Calibri"/>
        <family val="2"/>
        <scheme val="minor"/>
      </rPr>
      <t>versión 2,013</t>
    </r>
  </si>
  <si>
    <t>2.1 TÍTULO DE BACHILLER</t>
  </si>
  <si>
    <t>HUÁNUCO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</si>
</sst>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;@"/>
    <numFmt numFmtId="165" formatCode="dd/mm/yyyy;@"/>
    <numFmt numFmtId="166" formatCode="0.000"/>
    <numFmt numFmtId="167" formatCode="0.0000"/>
    <numFmt numFmtId="168" formatCode="0.0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7" tint="0.3999755851924192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rgb="FF8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rgb="FFFFFF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8" tint="-0.499984740745262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3"/>
      <color theme="8" tint="-0.499984740745262"/>
      <name val="Calibri"/>
      <family val="2"/>
      <scheme val="minor"/>
    </font>
    <font>
      <b/>
      <sz val="8"/>
      <color theme="8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4" tint="-0.2499465926084170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14"/>
      <color theme="8" tint="-0.49998474074526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b/>
      <i/>
      <sz val="11"/>
      <color theme="9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color rgb="FF222222"/>
      <name val="Calibri"/>
      <family val="2"/>
      <scheme val="minor"/>
    </font>
    <font>
      <sz val="9"/>
      <color rgb="FFC00000"/>
      <name val="Arial Narrow"/>
      <family val="2"/>
    </font>
    <font>
      <sz val="9"/>
      <color theme="1"/>
      <name val="Arial Narrow"/>
      <family val="2"/>
    </font>
    <font>
      <sz val="9"/>
      <color theme="4" tint="-0.499984740745262"/>
      <name val="Arial Narrow"/>
      <family val="2"/>
    </font>
    <font>
      <sz val="9"/>
      <color theme="7" tint="-0.249977111117893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color theme="0" tint="-0.14999847407452621"/>
      <name val="Arial Narrow"/>
      <family val="2"/>
    </font>
    <font>
      <sz val="10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9" tint="-0.499984740745262"/>
      <name val="Calibri"/>
      <family val="2"/>
      <scheme val="minor"/>
    </font>
    <font>
      <sz val="13"/>
      <color rgb="FF002060"/>
      <name val="Calibri"/>
      <family val="2"/>
      <scheme val="minor"/>
    </font>
    <font>
      <b/>
      <sz val="13"/>
      <color rgb="FF002060"/>
      <name val="Calibri"/>
      <family val="2"/>
      <scheme val="minor"/>
    </font>
    <font>
      <i/>
      <sz val="14"/>
      <name val="Calibri"/>
      <family val="2"/>
      <scheme val="minor"/>
    </font>
    <font>
      <b/>
      <sz val="9"/>
      <color rgb="FFFF0000"/>
      <name val="Arial Narrow"/>
      <family val="2"/>
    </font>
    <font>
      <sz val="20"/>
      <color theme="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u/>
      <sz val="18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3D2C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9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6" fillId="0" borderId="0" applyNumberFormat="0" applyFill="0" applyBorder="0" applyAlignment="0" applyProtection="0"/>
  </cellStyleXfs>
  <cellXfs count="699">
    <xf numFmtId="0" fontId="0" fillId="0" borderId="0" xfId="0"/>
    <xf numFmtId="0" fontId="0" fillId="2" borderId="0" xfId="0" applyFont="1" applyFill="1" applyProtection="1">
      <protection locked="0"/>
    </xf>
    <xf numFmtId="0" fontId="6" fillId="2" borderId="0" xfId="0" applyFont="1" applyFill="1" applyBorder="1" applyAlignment="1" applyProtection="1">
      <alignment horizontal="center" vertical="center"/>
    </xf>
    <xf numFmtId="0" fontId="0" fillId="2" borderId="0" xfId="0" applyFont="1" applyFill="1"/>
    <xf numFmtId="0" fontId="0" fillId="2" borderId="0" xfId="0" applyFont="1" applyFill="1" applyProtection="1">
      <protection hidden="1"/>
    </xf>
    <xf numFmtId="0" fontId="0" fillId="2" borderId="0" xfId="0" applyFont="1" applyFill="1" applyProtection="1"/>
    <xf numFmtId="0" fontId="0" fillId="0" borderId="0" xfId="0" applyFont="1" applyProtection="1"/>
    <xf numFmtId="0" fontId="7" fillId="0" borderId="0" xfId="0" applyFont="1" applyBorder="1" applyAlignment="1" applyProtection="1">
      <alignment horizontal="center"/>
    </xf>
    <xf numFmtId="0" fontId="9" fillId="5" borderId="0" xfId="0" applyFont="1" applyFill="1" applyBorder="1" applyAlignment="1" applyProtection="1">
      <alignment horizontal="left" vertical="center"/>
    </xf>
    <xf numFmtId="0" fontId="2" fillId="5" borderId="0" xfId="0" applyFont="1" applyFill="1" applyBorder="1" applyAlignment="1" applyProtection="1">
      <alignment horizontal="left" vertical="center"/>
    </xf>
    <xf numFmtId="0" fontId="0" fillId="0" borderId="0" xfId="0" applyFont="1" applyAlignment="1" applyProtection="1">
      <protection locked="0"/>
    </xf>
    <xf numFmtId="1" fontId="10" fillId="3" borderId="3" xfId="0" applyNumberFormat="1" applyFont="1" applyFill="1" applyBorder="1" applyAlignment="1" applyProtection="1">
      <alignment horizontal="center" vertical="center" wrapText="1"/>
    </xf>
    <xf numFmtId="165" fontId="8" fillId="3" borderId="0" xfId="0" applyNumberFormat="1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horizontal="left"/>
      <protection locked="0"/>
    </xf>
    <xf numFmtId="0" fontId="0" fillId="2" borderId="0" xfId="0" applyFont="1" applyFill="1" applyBorder="1" applyProtection="1"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/>
    <xf numFmtId="0" fontId="0" fillId="3" borderId="0" xfId="0" applyFont="1" applyFill="1" applyBorder="1" applyAlignment="1">
      <alignment horizontal="center"/>
    </xf>
    <xf numFmtId="0" fontId="0" fillId="3" borderId="0" xfId="0" applyFont="1" applyFill="1" applyBorder="1" applyAlignment="1" applyProtection="1">
      <alignment horizontal="center"/>
      <protection locked="0"/>
    </xf>
    <xf numFmtId="0" fontId="2" fillId="6" borderId="2" xfId="0" applyFont="1" applyFill="1" applyBorder="1" applyAlignment="1" applyProtection="1">
      <alignment horizontal="left" vertical="center" indent="1"/>
    </xf>
    <xf numFmtId="0" fontId="2" fillId="6" borderId="2" xfId="0" applyFont="1" applyFill="1" applyBorder="1" applyAlignment="1" applyProtection="1">
      <alignment horizontal="left" vertical="center" indent="2"/>
    </xf>
    <xf numFmtId="0" fontId="8" fillId="3" borderId="0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Protection="1"/>
    <xf numFmtId="0" fontId="0" fillId="0" borderId="0" xfId="0" applyFont="1" applyFill="1" applyBorder="1" applyProtection="1"/>
    <xf numFmtId="0" fontId="0" fillId="0" borderId="0" xfId="0" applyFont="1" applyFill="1" applyBorder="1"/>
    <xf numFmtId="0" fontId="0" fillId="2" borderId="0" xfId="0" applyFont="1" applyFill="1" applyAlignment="1"/>
    <xf numFmtId="0" fontId="12" fillId="7" borderId="0" xfId="0" applyFont="1" applyFill="1" applyBorder="1" applyAlignment="1" applyProtection="1">
      <alignment horizontal="left" vertical="center"/>
    </xf>
    <xf numFmtId="0" fontId="13" fillId="2" borderId="0" xfId="0" applyFont="1" applyFill="1" applyAlignment="1"/>
    <xf numFmtId="0" fontId="2" fillId="2" borderId="0" xfId="0" applyFont="1" applyFill="1" applyBorder="1" applyAlignment="1" applyProtection="1">
      <alignment vertical="center" wrapText="1"/>
    </xf>
    <xf numFmtId="0" fontId="14" fillId="9" borderId="4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left" vertical="center"/>
      <protection locked="0"/>
    </xf>
    <xf numFmtId="49" fontId="16" fillId="2" borderId="0" xfId="0" applyNumberFormat="1" applyFont="1" applyFill="1" applyBorder="1" applyAlignment="1" applyProtection="1">
      <alignment horizontal="left" vertical="center"/>
    </xf>
    <xf numFmtId="49" fontId="0" fillId="2" borderId="0" xfId="0" applyNumberFormat="1" applyFont="1" applyFill="1" applyProtection="1"/>
    <xf numFmtId="0" fontId="10" fillId="10" borderId="0" xfId="0" applyFont="1" applyFill="1" applyAlignment="1">
      <alignment horizontal="center" vertical="center"/>
    </xf>
    <xf numFmtId="1" fontId="4" fillId="8" borderId="6" xfId="0" applyNumberFormat="1" applyFont="1" applyFill="1" applyBorder="1" applyAlignment="1" applyProtection="1">
      <alignment horizontal="right" vertical="center"/>
    </xf>
    <xf numFmtId="2" fontId="4" fillId="8" borderId="7" xfId="0" applyNumberFormat="1" applyFont="1" applyFill="1" applyBorder="1" applyAlignment="1" applyProtection="1">
      <alignment horizontal="center" vertical="center"/>
    </xf>
    <xf numFmtId="1" fontId="4" fillId="8" borderId="8" xfId="0" applyNumberFormat="1" applyFont="1" applyFill="1" applyBorder="1" applyAlignment="1" applyProtection="1">
      <alignment horizontal="left" vertical="center"/>
    </xf>
    <xf numFmtId="0" fontId="2" fillId="6" borderId="4" xfId="0" applyFont="1" applyFill="1" applyBorder="1" applyAlignment="1" applyProtection="1">
      <alignment vertical="center"/>
    </xf>
    <xf numFmtId="0" fontId="10" fillId="11" borderId="4" xfId="0" applyNumberFormat="1" applyFont="1" applyFill="1" applyBorder="1" applyAlignment="1" applyProtection="1">
      <alignment horizontal="center" vertical="center"/>
      <protection locked="0"/>
    </xf>
    <xf numFmtId="1" fontId="4" fillId="8" borderId="1" xfId="0" applyNumberFormat="1" applyFont="1" applyFill="1" applyBorder="1" applyAlignment="1" applyProtection="1">
      <alignment horizontal="right" vertical="center"/>
    </xf>
    <xf numFmtId="2" fontId="4" fillId="8" borderId="2" xfId="0" applyNumberFormat="1" applyFont="1" applyFill="1" applyBorder="1" applyAlignment="1" applyProtection="1">
      <alignment horizontal="center" vertical="center"/>
    </xf>
    <xf numFmtId="1" fontId="4" fillId="8" borderId="3" xfId="0" applyNumberFormat="1" applyFont="1" applyFill="1" applyBorder="1" applyAlignment="1" applyProtection="1">
      <alignment horizontal="left" vertical="center"/>
    </xf>
    <xf numFmtId="0" fontId="10" fillId="3" borderId="4" xfId="0" applyNumberFormat="1" applyFont="1" applyFill="1" applyBorder="1" applyAlignment="1" applyProtection="1">
      <alignment horizontal="center" vertical="center"/>
      <protection locked="0"/>
    </xf>
    <xf numFmtId="49" fontId="10" fillId="6" borderId="4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left" vertical="center" indent="1"/>
      <protection locked="0"/>
    </xf>
    <xf numFmtId="1" fontId="15" fillId="2" borderId="0" xfId="0" applyNumberFormat="1" applyFont="1" applyFill="1" applyBorder="1" applyAlignment="1" applyProtection="1">
      <alignment horizontal="left" vertical="center"/>
    </xf>
    <xf numFmtId="2" fontId="15" fillId="2" borderId="0" xfId="0" applyNumberFormat="1" applyFont="1" applyFill="1" applyBorder="1" applyAlignment="1" applyProtection="1">
      <alignment horizontal="left" vertical="center"/>
    </xf>
    <xf numFmtId="1" fontId="15" fillId="2" borderId="0" xfId="0" applyNumberFormat="1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14" fontId="0" fillId="2" borderId="0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 applyBorder="1" applyAlignment="1" applyProtection="1">
      <alignment horizontal="left"/>
      <protection locked="0"/>
    </xf>
    <xf numFmtId="0" fontId="0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  <protection hidden="1"/>
    </xf>
    <xf numFmtId="0" fontId="2" fillId="6" borderId="0" xfId="0" applyFont="1" applyFill="1" applyBorder="1" applyAlignment="1" applyProtection="1">
      <alignment horizontal="left" indent="2"/>
    </xf>
    <xf numFmtId="15" fontId="4" fillId="3" borderId="0" xfId="0" applyNumberFormat="1" applyFont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Protection="1"/>
    <xf numFmtId="0" fontId="0" fillId="0" borderId="14" xfId="0" applyFont="1" applyBorder="1"/>
    <xf numFmtId="0" fontId="0" fillId="0" borderId="15" xfId="0" applyFont="1" applyBorder="1"/>
    <xf numFmtId="0" fontId="18" fillId="2" borderId="0" xfId="0" applyFont="1" applyFill="1" applyProtection="1">
      <protection locked="0"/>
    </xf>
    <xf numFmtId="0" fontId="14" fillId="9" borderId="0" xfId="0" applyFont="1" applyFill="1" applyBorder="1" applyAlignment="1" applyProtection="1">
      <alignment horizontal="left" vertical="center" indent="2"/>
      <protection locked="0"/>
    </xf>
    <xf numFmtId="0" fontId="0" fillId="2" borderId="0" xfId="0" applyFont="1" applyFill="1" applyProtection="1">
      <protection locked="0" hidden="1"/>
    </xf>
    <xf numFmtId="0" fontId="2" fillId="2" borderId="0" xfId="0" applyFont="1" applyFill="1" applyBorder="1" applyAlignment="1" applyProtection="1">
      <alignment horizontal="center" vertical="center"/>
    </xf>
    <xf numFmtId="0" fontId="0" fillId="0" borderId="17" xfId="0" applyFont="1" applyBorder="1" applyProtection="1"/>
    <xf numFmtId="0" fontId="19" fillId="0" borderId="0" xfId="0" applyFont="1" applyBorder="1" applyProtection="1"/>
    <xf numFmtId="0" fontId="0" fillId="0" borderId="0" xfId="0" applyFont="1" applyBorder="1" applyProtection="1"/>
    <xf numFmtId="0" fontId="0" fillId="0" borderId="0" xfId="0" applyFont="1" applyBorder="1"/>
    <xf numFmtId="0" fontId="0" fillId="0" borderId="18" xfId="0" applyFont="1" applyBorder="1"/>
    <xf numFmtId="164" fontId="0" fillId="2" borderId="0" xfId="0" applyNumberFormat="1" applyFont="1" applyFill="1" applyAlignment="1"/>
    <xf numFmtId="0" fontId="4" fillId="2" borderId="0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left" indent="1"/>
      <protection locked="0"/>
    </xf>
    <xf numFmtId="0" fontId="21" fillId="2" borderId="0" xfId="0" applyFont="1" applyFill="1" applyBorder="1" applyProtection="1"/>
    <xf numFmtId="0" fontId="21" fillId="2" borderId="0" xfId="0" applyFont="1" applyFill="1" applyBorder="1" applyProtection="1">
      <protection locked="0"/>
    </xf>
    <xf numFmtId="0" fontId="0" fillId="2" borderId="0" xfId="0" applyFont="1" applyFill="1" applyBorder="1" applyProtection="1">
      <protection locked="0" hidden="1"/>
    </xf>
    <xf numFmtId="0" fontId="4" fillId="2" borderId="0" xfId="0" applyFont="1" applyFill="1" applyProtection="1">
      <protection locked="0"/>
    </xf>
    <xf numFmtId="0" fontId="15" fillId="6" borderId="4" xfId="0" applyFont="1" applyFill="1" applyBorder="1" applyAlignment="1" applyProtection="1">
      <alignment horizontal="center" vertical="center" wrapText="1"/>
    </xf>
    <xf numFmtId="0" fontId="15" fillId="15" borderId="4" xfId="0" applyFont="1" applyFill="1" applyBorder="1" applyAlignment="1" applyProtection="1">
      <alignment horizontal="center" vertical="center" wrapText="1"/>
    </xf>
    <xf numFmtId="0" fontId="22" fillId="6" borderId="4" xfId="0" applyFont="1" applyFill="1" applyBorder="1" applyAlignment="1" applyProtection="1">
      <alignment horizontal="center" vertical="center" wrapText="1"/>
    </xf>
    <xf numFmtId="0" fontId="22" fillId="6" borderId="4" xfId="0" applyFont="1" applyFill="1" applyBorder="1" applyAlignment="1" applyProtection="1">
      <alignment horizontal="center" vertical="center" wrapText="1"/>
      <protection hidden="1"/>
    </xf>
    <xf numFmtId="0" fontId="22" fillId="15" borderId="4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/>
    <xf numFmtId="0" fontId="16" fillId="14" borderId="23" xfId="0" applyFont="1" applyFill="1" applyBorder="1" applyAlignment="1" applyProtection="1">
      <alignment horizontal="center" vertical="center" wrapText="1"/>
    </xf>
    <xf numFmtId="0" fontId="16" fillId="14" borderId="4" xfId="0" applyFont="1" applyFill="1" applyBorder="1" applyAlignment="1" applyProtection="1">
      <alignment horizontal="center" vertical="center" wrapText="1"/>
    </xf>
    <xf numFmtId="0" fontId="16" fillId="14" borderId="24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4" fillId="0" borderId="17" xfId="0" applyFont="1" applyBorder="1" applyProtection="1"/>
    <xf numFmtId="0" fontId="4" fillId="0" borderId="0" xfId="0" applyFont="1" applyBorder="1"/>
    <xf numFmtId="0" fontId="4" fillId="0" borderId="0" xfId="0" applyFont="1" applyBorder="1" applyProtection="1"/>
    <xf numFmtId="0" fontId="4" fillId="0" borderId="18" xfId="0" applyFont="1" applyBorder="1"/>
    <xf numFmtId="1" fontId="4" fillId="16" borderId="4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/>
    </xf>
    <xf numFmtId="2" fontId="0" fillId="0" borderId="3" xfId="0" applyNumberFormat="1" applyFont="1" applyFill="1" applyBorder="1" applyAlignment="1" applyProtection="1">
      <alignment horizontal="center" vertical="center"/>
    </xf>
    <xf numFmtId="2" fontId="0" fillId="17" borderId="3" xfId="0" applyNumberFormat="1" applyFont="1" applyFill="1" applyBorder="1" applyAlignment="1" applyProtection="1">
      <alignment horizontal="center" vertical="center"/>
    </xf>
    <xf numFmtId="0" fontId="0" fillId="17" borderId="4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164" fontId="24" fillId="3" borderId="4" xfId="0" applyNumberFormat="1" applyFont="1" applyFill="1" applyBorder="1" applyAlignment="1" applyProtection="1">
      <alignment horizontal="right" vertical="center"/>
      <protection locked="0"/>
    </xf>
    <xf numFmtId="1" fontId="24" fillId="17" borderId="4" xfId="0" applyNumberFormat="1" applyFont="1" applyFill="1" applyBorder="1" applyAlignment="1" applyProtection="1">
      <alignment horizontal="center" vertical="center"/>
      <protection hidden="1"/>
    </xf>
    <xf numFmtId="1" fontId="24" fillId="9" borderId="4" xfId="0" applyNumberFormat="1" applyFont="1" applyFill="1" applyBorder="1" applyAlignment="1" applyProtection="1">
      <alignment horizontal="center" vertical="center"/>
      <protection hidden="1"/>
    </xf>
    <xf numFmtId="166" fontId="24" fillId="3" borderId="4" xfId="0" applyNumberFormat="1" applyFont="1" applyFill="1" applyBorder="1" applyAlignment="1" applyProtection="1">
      <alignment horizontal="center" vertical="center"/>
      <protection hidden="1"/>
    </xf>
    <xf numFmtId="1" fontId="24" fillId="3" borderId="4" xfId="0" applyNumberFormat="1" applyFont="1" applyFill="1" applyBorder="1" applyAlignment="1" applyProtection="1">
      <alignment horizontal="center" vertical="center"/>
      <protection hidden="1"/>
    </xf>
    <xf numFmtId="9" fontId="24" fillId="17" borderId="4" xfId="1" applyFont="1" applyFill="1" applyBorder="1" applyAlignment="1" applyProtection="1">
      <alignment horizontal="center" vertical="center"/>
      <protection hidden="1"/>
    </xf>
    <xf numFmtId="166" fontId="0" fillId="17" borderId="23" xfId="0" applyNumberFormat="1" applyFont="1" applyFill="1" applyBorder="1" applyAlignment="1" applyProtection="1">
      <alignment horizontal="center" vertical="center"/>
    </xf>
    <xf numFmtId="166" fontId="0" fillId="17" borderId="24" xfId="0" applyNumberFormat="1" applyFont="1" applyFill="1" applyBorder="1" applyAlignment="1" applyProtection="1">
      <alignment horizontal="center" vertical="center"/>
    </xf>
    <xf numFmtId="166" fontId="0" fillId="17" borderId="4" xfId="0" applyNumberFormat="1" applyFont="1" applyFill="1" applyBorder="1" applyAlignment="1" applyProtection="1">
      <alignment horizontal="center" vertical="center"/>
    </xf>
    <xf numFmtId="166" fontId="0" fillId="2" borderId="0" xfId="0" applyNumberFormat="1" applyFont="1" applyFill="1" applyBorder="1" applyAlignment="1" applyProtection="1">
      <alignment horizontal="center" vertical="center"/>
    </xf>
    <xf numFmtId="0" fontId="0" fillId="0" borderId="13" xfId="0" applyFont="1" applyBorder="1" applyProtection="1"/>
    <xf numFmtId="164" fontId="24" fillId="3" borderId="4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 wrapText="1"/>
    </xf>
    <xf numFmtId="166" fontId="0" fillId="0" borderId="17" xfId="0" applyNumberFormat="1" applyFont="1" applyBorder="1" applyProtection="1"/>
    <xf numFmtId="0" fontId="28" fillId="20" borderId="19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/>
    </xf>
    <xf numFmtId="2" fontId="28" fillId="20" borderId="19" xfId="0" applyNumberFormat="1" applyFont="1" applyFill="1" applyBorder="1" applyAlignment="1" applyProtection="1">
      <alignment horizontal="center" vertical="center" wrapText="1"/>
    </xf>
    <xf numFmtId="166" fontId="0" fillId="17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30" fillId="20" borderId="20" xfId="0" applyFont="1" applyFill="1" applyBorder="1" applyAlignment="1" applyProtection="1">
      <alignment horizontal="center" vertical="center" wrapText="1"/>
    </xf>
    <xf numFmtId="0" fontId="30" fillId="20" borderId="21" xfId="0" applyFont="1" applyFill="1" applyBorder="1" applyAlignment="1" applyProtection="1">
      <alignment horizontal="center" vertical="center" wrapText="1"/>
    </xf>
    <xf numFmtId="166" fontId="4" fillId="0" borderId="0" xfId="0" applyNumberFormat="1" applyFont="1" applyFill="1" applyBorder="1" applyAlignment="1" applyProtection="1">
      <alignment horizontal="center" vertical="center"/>
    </xf>
    <xf numFmtId="168" fontId="2" fillId="19" borderId="28" xfId="0" applyNumberFormat="1" applyFont="1" applyFill="1" applyBorder="1" applyAlignment="1" applyProtection="1">
      <alignment horizontal="center" vertical="center"/>
    </xf>
    <xf numFmtId="1" fontId="2" fillId="19" borderId="29" xfId="0" applyNumberFormat="1" applyFont="1" applyFill="1" applyBorder="1" applyAlignment="1" applyProtection="1">
      <alignment horizontal="center" vertical="center"/>
    </xf>
    <xf numFmtId="166" fontId="10" fillId="17" borderId="4" xfId="0" applyNumberFormat="1" applyFont="1" applyFill="1" applyBorder="1" applyAlignment="1" applyProtection="1">
      <alignment horizontal="center" vertical="center"/>
    </xf>
    <xf numFmtId="0" fontId="0" fillId="20" borderId="20" xfId="0" applyFont="1" applyFill="1" applyBorder="1" applyAlignment="1" applyProtection="1">
      <alignment horizontal="center" vertical="center" wrapText="1"/>
    </xf>
    <xf numFmtId="0" fontId="0" fillId="20" borderId="21" xfId="0" applyFont="1" applyFill="1" applyBorder="1" applyAlignment="1" applyProtection="1">
      <alignment horizontal="center" vertical="center" wrapText="1"/>
    </xf>
    <xf numFmtId="166" fontId="0" fillId="0" borderId="0" xfId="0" applyNumberFormat="1" applyFont="1" applyFill="1" applyBorder="1" applyAlignment="1" applyProtection="1">
      <alignment horizontal="center"/>
    </xf>
    <xf numFmtId="0" fontId="0" fillId="0" borderId="31" xfId="0" applyFont="1" applyBorder="1" applyProtection="1"/>
    <xf numFmtId="0" fontId="34" fillId="0" borderId="32" xfId="0" applyFont="1" applyFill="1" applyBorder="1" applyAlignment="1" applyProtection="1">
      <alignment horizontal="center" vertical="center"/>
    </xf>
    <xf numFmtId="0" fontId="0" fillId="0" borderId="33" xfId="0" applyFont="1" applyBorder="1"/>
    <xf numFmtId="1" fontId="2" fillId="19" borderId="28" xfId="0" applyNumberFormat="1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35" fillId="20" borderId="19" xfId="0" applyFont="1" applyFill="1" applyBorder="1" applyAlignment="1" applyProtection="1">
      <alignment horizontal="center" vertical="center" wrapText="1"/>
    </xf>
    <xf numFmtId="166" fontId="36" fillId="23" borderId="5" xfId="0" applyNumberFormat="1" applyFont="1" applyFill="1" applyBorder="1" applyAlignment="1" applyProtection="1">
      <alignment horizontal="center" vertical="center"/>
    </xf>
    <xf numFmtId="1" fontId="0" fillId="0" borderId="0" xfId="0" applyNumberFormat="1" applyFont="1" applyFill="1" applyBorder="1" applyAlignment="1" applyProtection="1">
      <alignment horizontal="center"/>
    </xf>
    <xf numFmtId="166" fontId="0" fillId="0" borderId="0" xfId="0" applyNumberFormat="1" applyFont="1" applyFill="1" applyBorder="1" applyAlignment="1" applyProtection="1">
      <alignment horizontal="center" vertical="center"/>
    </xf>
    <xf numFmtId="0" fontId="0" fillId="0" borderId="18" xfId="0" applyFont="1" applyFill="1" applyBorder="1"/>
    <xf numFmtId="166" fontId="0" fillId="17" borderId="29" xfId="0" applyNumberFormat="1" applyFont="1" applyFill="1" applyBorder="1" applyAlignment="1" applyProtection="1">
      <alignment horizontal="center" vertical="center"/>
    </xf>
    <xf numFmtId="166" fontId="0" fillId="17" borderId="34" xfId="0" applyNumberFormat="1" applyFont="1" applyFill="1" applyBorder="1" applyAlignment="1" applyProtection="1">
      <alignment horizontal="center" vertical="center"/>
    </xf>
    <xf numFmtId="166" fontId="13" fillId="0" borderId="32" xfId="0" applyNumberFormat="1" applyFont="1" applyFill="1" applyBorder="1" applyAlignment="1" applyProtection="1">
      <alignment horizontal="right"/>
    </xf>
    <xf numFmtId="166" fontId="13" fillId="0" borderId="32" xfId="0" applyNumberFormat="1" applyFont="1" applyFill="1" applyBorder="1" applyAlignment="1" applyProtection="1"/>
    <xf numFmtId="166" fontId="41" fillId="0" borderId="32" xfId="0" applyNumberFormat="1" applyFont="1" applyFill="1" applyBorder="1" applyAlignment="1" applyProtection="1">
      <alignment vertical="center" wrapText="1"/>
    </xf>
    <xf numFmtId="0" fontId="0" fillId="0" borderId="32" xfId="0" applyFont="1" applyFill="1" applyBorder="1" applyProtection="1"/>
    <xf numFmtId="0" fontId="13" fillId="0" borderId="32" xfId="0" applyFont="1" applyBorder="1" applyAlignment="1">
      <alignment horizontal="right"/>
    </xf>
    <xf numFmtId="14" fontId="13" fillId="0" borderId="32" xfId="0" applyNumberFormat="1" applyFont="1" applyBorder="1" applyAlignment="1">
      <alignment horizontal="left"/>
    </xf>
    <xf numFmtId="0" fontId="0" fillId="0" borderId="32" xfId="0" applyFont="1" applyFill="1" applyBorder="1"/>
    <xf numFmtId="0" fontId="13" fillId="0" borderId="33" xfId="0" quotePrefix="1" applyFont="1" applyFill="1" applyBorder="1"/>
    <xf numFmtId="1" fontId="0" fillId="2" borderId="0" xfId="0" applyNumberFormat="1" applyFont="1" applyFill="1" applyBorder="1" applyAlignment="1" applyProtection="1">
      <alignment horizontal="center"/>
      <protection locked="0"/>
    </xf>
    <xf numFmtId="1" fontId="4" fillId="2" borderId="0" xfId="0" applyNumberFormat="1" applyFont="1" applyFill="1" applyBorder="1" applyAlignment="1" applyProtection="1">
      <alignment horizontal="center"/>
    </xf>
    <xf numFmtId="1" fontId="4" fillId="2" borderId="0" xfId="0" applyNumberFormat="1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/>
    <xf numFmtId="165" fontId="24" fillId="2" borderId="0" xfId="0" applyNumberFormat="1" applyFont="1" applyFill="1" applyBorder="1" applyAlignment="1" applyProtection="1">
      <alignment horizontal="center"/>
      <protection locked="0"/>
    </xf>
    <xf numFmtId="1" fontId="24" fillId="2" borderId="0" xfId="0" applyNumberFormat="1" applyFont="1" applyFill="1" applyBorder="1" applyAlignment="1" applyProtection="1">
      <alignment horizontal="center"/>
    </xf>
    <xf numFmtId="1" fontId="24" fillId="2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vertical="center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0" fillId="2" borderId="0" xfId="0" applyFont="1" applyFill="1" applyBorder="1" applyAlignment="1" applyProtection="1">
      <alignment horizontal="center"/>
      <protection hidden="1"/>
    </xf>
    <xf numFmtId="166" fontId="4" fillId="14" borderId="20" xfId="0" applyNumberFormat="1" applyFont="1" applyFill="1" applyBorder="1" applyAlignment="1" applyProtection="1">
      <alignment horizontal="center" vertical="center"/>
    </xf>
    <xf numFmtId="166" fontId="4" fillId="14" borderId="21" xfId="0" applyNumberFormat="1" applyFont="1" applyFill="1" applyBorder="1" applyAlignment="1" applyProtection="1">
      <alignment horizontal="center" vertical="center"/>
    </xf>
    <xf numFmtId="166" fontId="4" fillId="2" borderId="0" xfId="0" applyNumberFormat="1" applyFont="1" applyFill="1" applyBorder="1" applyAlignment="1" applyProtection="1">
      <alignment horizontal="center" vertical="center"/>
    </xf>
    <xf numFmtId="166" fontId="5" fillId="0" borderId="0" xfId="0" applyNumberFormat="1" applyFont="1" applyFill="1" applyBorder="1" applyAlignment="1" applyProtection="1">
      <alignment horizontal="center" vertical="center"/>
    </xf>
    <xf numFmtId="0" fontId="0" fillId="3" borderId="4" xfId="0" applyFont="1" applyFill="1" applyBorder="1" applyAlignment="1" applyProtection="1">
      <alignment horizontal="center" vertical="center"/>
      <protection locked="0"/>
    </xf>
    <xf numFmtId="1" fontId="24" fillId="17" borderId="4" xfId="0" applyNumberFormat="1" applyFont="1" applyFill="1" applyBorder="1" applyAlignment="1" applyProtection="1">
      <alignment horizontal="center" vertical="center"/>
      <protection locked="0"/>
    </xf>
    <xf numFmtId="165" fontId="24" fillId="17" borderId="4" xfId="0" applyNumberFormat="1" applyFont="1" applyFill="1" applyBorder="1" applyAlignment="1" applyProtection="1">
      <alignment horizontal="center" vertical="center"/>
      <protection locked="0"/>
    </xf>
    <xf numFmtId="165" fontId="24" fillId="0" borderId="4" xfId="0" applyNumberFormat="1" applyFont="1" applyFill="1" applyBorder="1" applyAlignment="1" applyProtection="1">
      <alignment horizontal="center" vertical="center"/>
    </xf>
    <xf numFmtId="166" fontId="24" fillId="17" borderId="4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0" fillId="2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/>
    <xf numFmtId="0" fontId="0" fillId="2" borderId="12" xfId="0" applyFont="1" applyFill="1" applyBorder="1" applyAlignment="1" applyProtection="1">
      <protection hidden="1"/>
    </xf>
    <xf numFmtId="0" fontId="19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left" vertical="center"/>
    </xf>
    <xf numFmtId="14" fontId="0" fillId="24" borderId="22" xfId="0" applyNumberFormat="1" applyFont="1" applyFill="1" applyBorder="1" applyAlignment="1" applyProtection="1">
      <alignment horizontal="center" vertical="top"/>
      <protection locked="0"/>
    </xf>
    <xf numFmtId="0" fontId="0" fillId="15" borderId="30" xfId="0" applyFont="1" applyFill="1" applyBorder="1" applyAlignment="1" applyProtection="1">
      <alignment horizontal="left" vertical="center"/>
    </xf>
    <xf numFmtId="0" fontId="0" fillId="15" borderId="16" xfId="0" applyFont="1" applyFill="1" applyBorder="1" applyAlignment="1" applyProtection="1">
      <alignment horizontal="center" vertical="center"/>
    </xf>
    <xf numFmtId="0" fontId="43" fillId="2" borderId="4" xfId="0" applyFont="1" applyFill="1" applyBorder="1" applyAlignment="1" applyProtection="1">
      <alignment horizontal="center" vertical="center" wrapText="1"/>
      <protection hidden="1"/>
    </xf>
    <xf numFmtId="14" fontId="0" fillId="25" borderId="34" xfId="0" applyNumberFormat="1" applyFont="1" applyFill="1" applyBorder="1" applyAlignment="1" applyProtection="1">
      <alignment horizontal="center" vertical="center" wrapText="1"/>
      <protection locked="0"/>
    </xf>
    <xf numFmtId="0" fontId="0" fillId="15" borderId="0" xfId="0" applyFont="1" applyFill="1" applyBorder="1" applyAlignment="1" applyProtection="1">
      <alignment horizontal="center" vertical="center"/>
    </xf>
    <xf numFmtId="0" fontId="43" fillId="2" borderId="0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15" fillId="2" borderId="0" xfId="0" applyFont="1" applyFill="1" applyBorder="1" applyAlignment="1" applyProtection="1">
      <alignment vertical="center" wrapText="1"/>
    </xf>
    <xf numFmtId="166" fontId="24" fillId="2" borderId="0" xfId="0" applyNumberFormat="1" applyFont="1" applyFill="1" applyBorder="1" applyAlignment="1" applyProtection="1">
      <alignment horizontal="center" vertical="center"/>
    </xf>
    <xf numFmtId="166" fontId="8" fillId="2" borderId="0" xfId="0" applyNumberFormat="1" applyFont="1" applyFill="1" applyBorder="1" applyAlignment="1" applyProtection="1">
      <alignment vertical="center"/>
    </xf>
    <xf numFmtId="0" fontId="2" fillId="6" borderId="19" xfId="0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hidden="1"/>
    </xf>
    <xf numFmtId="166" fontId="24" fillId="0" borderId="0" xfId="0" applyNumberFormat="1" applyFont="1" applyFill="1" applyBorder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Protection="1"/>
    <xf numFmtId="0" fontId="0" fillId="17" borderId="4" xfId="0" applyFont="1" applyFill="1" applyBorder="1" applyAlignment="1" applyProtection="1">
      <alignment vertical="center"/>
    </xf>
    <xf numFmtId="0" fontId="45" fillId="17" borderId="5" xfId="0" applyFont="1" applyFill="1" applyBorder="1" applyAlignment="1" applyProtection="1">
      <alignment horizontal="center" vertical="center"/>
      <protection locked="0"/>
    </xf>
    <xf numFmtId="0" fontId="0" fillId="0" borderId="32" xfId="0" applyFont="1" applyBorder="1" applyProtection="1"/>
    <xf numFmtId="0" fontId="0" fillId="0" borderId="32" xfId="0" applyFont="1" applyBorder="1"/>
    <xf numFmtId="0" fontId="0" fillId="17" borderId="5" xfId="0" applyFont="1" applyFill="1" applyBorder="1" applyAlignment="1" applyProtection="1">
      <alignment vertical="center"/>
    </xf>
    <xf numFmtId="0" fontId="0" fillId="17" borderId="5" xfId="0" applyFont="1" applyFill="1" applyBorder="1" applyAlignment="1" applyProtection="1">
      <alignment horizontal="center" vertical="center"/>
    </xf>
    <xf numFmtId="0" fontId="13" fillId="0" borderId="32" xfId="0" applyFont="1" applyBorder="1" applyAlignment="1" applyProtection="1">
      <alignment horizontal="right"/>
    </xf>
    <xf numFmtId="0" fontId="13" fillId="0" borderId="32" xfId="0" applyFont="1" applyBorder="1" applyProtection="1"/>
    <xf numFmtId="0" fontId="13" fillId="0" borderId="33" xfId="0" quotePrefix="1" applyFont="1" applyBorder="1"/>
    <xf numFmtId="0" fontId="0" fillId="0" borderId="0" xfId="0" applyFill="1"/>
    <xf numFmtId="0" fontId="6" fillId="0" borderId="0" xfId="0" applyFont="1" applyAlignment="1">
      <alignment vertical="center"/>
    </xf>
    <xf numFmtId="0" fontId="0" fillId="10" borderId="4" xfId="0" applyFont="1" applyFill="1" applyBorder="1" applyAlignment="1">
      <alignment horizontal="left" vertical="center" wrapText="1"/>
    </xf>
    <xf numFmtId="0" fontId="48" fillId="27" borderId="0" xfId="0" quotePrefix="1" applyFont="1" applyFill="1"/>
    <xf numFmtId="0" fontId="23" fillId="27" borderId="0" xfId="0" applyFont="1" applyFill="1"/>
    <xf numFmtId="0" fontId="0" fillId="27" borderId="0" xfId="0" applyFill="1"/>
    <xf numFmtId="0" fontId="48" fillId="17" borderId="0" xfId="0" quotePrefix="1" applyFont="1" applyFill="1"/>
    <xf numFmtId="0" fontId="0" fillId="17" borderId="0" xfId="0" applyFill="1"/>
    <xf numFmtId="0" fontId="0" fillId="17" borderId="0" xfId="0" quotePrefix="1" applyFill="1"/>
    <xf numFmtId="0" fontId="0" fillId="17" borderId="0" xfId="0" quotePrefix="1" applyFill="1" applyAlignment="1">
      <alignment horizontal="right"/>
    </xf>
    <xf numFmtId="0" fontId="52" fillId="17" borderId="0" xfId="0" applyFont="1" applyFill="1"/>
    <xf numFmtId="0" fontId="53" fillId="17" borderId="0" xfId="0" applyFont="1" applyFill="1" applyAlignment="1">
      <alignment wrapText="1"/>
    </xf>
    <xf numFmtId="0" fontId="0" fillId="27" borderId="0" xfId="0" quotePrefix="1" applyFill="1"/>
    <xf numFmtId="0" fontId="0" fillId="27" borderId="0" xfId="0" applyFill="1" applyAlignment="1">
      <alignment wrapText="1"/>
    </xf>
    <xf numFmtId="0" fontId="0" fillId="17" borderId="0" xfId="0" applyFill="1" applyAlignment="1">
      <alignment horizontal="left" wrapText="1"/>
    </xf>
    <xf numFmtId="0" fontId="30" fillId="27" borderId="0" xfId="0" applyFont="1" applyFill="1"/>
    <xf numFmtId="0" fontId="4" fillId="17" borderId="0" xfId="0" quotePrefix="1" applyFont="1" applyFill="1" applyAlignment="1">
      <alignment horizontal="right" wrapText="1"/>
    </xf>
    <xf numFmtId="0" fontId="4" fillId="17" borderId="0" xfId="0" quotePrefix="1" applyFont="1" applyFill="1" applyAlignment="1">
      <alignment wrapText="1"/>
    </xf>
    <xf numFmtId="0" fontId="0" fillId="17" borderId="0" xfId="0" quotePrefix="1" applyFill="1" applyAlignment="1">
      <alignment wrapText="1"/>
    </xf>
    <xf numFmtId="0" fontId="4" fillId="17" borderId="0" xfId="0" applyFont="1" applyFill="1" applyAlignment="1">
      <alignment wrapText="1"/>
    </xf>
    <xf numFmtId="0" fontId="0" fillId="0" borderId="0" xfId="0" quotePrefix="1"/>
    <xf numFmtId="0" fontId="30" fillId="0" borderId="0" xfId="0" applyFont="1"/>
    <xf numFmtId="0" fontId="41" fillId="0" borderId="0" xfId="0" applyFont="1" applyAlignment="1">
      <alignment vertical="center"/>
    </xf>
    <xf numFmtId="0" fontId="0" fillId="14" borderId="0" xfId="0" quotePrefix="1" applyFill="1" applyAlignment="1">
      <alignment horizontal="center"/>
    </xf>
    <xf numFmtId="0" fontId="0" fillId="14" borderId="0" xfId="0" applyFill="1" applyAlignment="1">
      <alignment horizontal="center"/>
    </xf>
    <xf numFmtId="0" fontId="0" fillId="14" borderId="0" xfId="0" applyFill="1"/>
    <xf numFmtId="0" fontId="0" fillId="14" borderId="0" xfId="0" applyFont="1" applyFill="1"/>
    <xf numFmtId="0" fontId="0" fillId="14" borderId="0" xfId="0" applyFill="1" applyAlignment="1">
      <alignment wrapText="1"/>
    </xf>
    <xf numFmtId="0" fontId="0" fillId="0" borderId="0" xfId="0" applyAlignment="1">
      <alignment wrapText="1"/>
    </xf>
    <xf numFmtId="0" fontId="0" fillId="14" borderId="32" xfId="0" quotePrefix="1" applyFill="1" applyBorder="1" applyAlignment="1">
      <alignment horizontal="center"/>
    </xf>
    <xf numFmtId="0" fontId="0" fillId="14" borderId="32" xfId="0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2" borderId="0" xfId="0" quotePrefix="1" applyFill="1"/>
    <xf numFmtId="0" fontId="0" fillId="2" borderId="0" xfId="0" applyFill="1"/>
    <xf numFmtId="0" fontId="0" fillId="0" borderId="0" xfId="0" applyProtection="1">
      <protection locked="0"/>
    </xf>
    <xf numFmtId="0" fontId="16" fillId="2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4" fillId="2" borderId="0" xfId="0" applyFont="1" applyFill="1" applyBorder="1" applyProtection="1">
      <protection locked="0"/>
    </xf>
    <xf numFmtId="0" fontId="0" fillId="2" borderId="0" xfId="0" applyFill="1" applyBorder="1"/>
    <xf numFmtId="0" fontId="0" fillId="2" borderId="32" xfId="0" applyFill="1" applyBorder="1"/>
    <xf numFmtId="0" fontId="4" fillId="2" borderId="32" xfId="0" applyFont="1" applyFill="1" applyBorder="1"/>
    <xf numFmtId="0" fontId="0" fillId="0" borderId="0" xfId="0" applyAlignment="1">
      <alignment vertical="center"/>
    </xf>
    <xf numFmtId="0" fontId="4" fillId="2" borderId="4" xfId="0" applyFont="1" applyFill="1" applyBorder="1" applyAlignment="1" applyProtection="1">
      <alignment horizontal="center" vertical="center"/>
    </xf>
    <xf numFmtId="0" fontId="57" fillId="0" borderId="0" xfId="0" applyFont="1" applyFill="1" applyBorder="1" applyAlignment="1" applyProtection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NumberFormat="1" applyFill="1" applyBorder="1" applyAlignment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0" xfId="0" applyBorder="1"/>
    <xf numFmtId="0" fontId="0" fillId="0" borderId="18" xfId="0" applyBorder="1"/>
    <xf numFmtId="0" fontId="0" fillId="0" borderId="0" xfId="0" applyFill="1" applyBorder="1"/>
    <xf numFmtId="0" fontId="3" fillId="2" borderId="0" xfId="0" applyFont="1" applyFill="1" applyBorder="1" applyAlignment="1" applyProtection="1">
      <alignment vertical="center"/>
    </xf>
    <xf numFmtId="0" fontId="3" fillId="2" borderId="18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17" xfId="0" applyFill="1" applyBorder="1"/>
    <xf numFmtId="0" fontId="4" fillId="0" borderId="17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/>
    </xf>
    <xf numFmtId="0" fontId="0" fillId="0" borderId="32" xfId="0" applyFont="1" applyFill="1" applyBorder="1" applyAlignment="1" applyProtection="1">
      <alignment horizontal="center" vertical="center"/>
    </xf>
    <xf numFmtId="0" fontId="0" fillId="0" borderId="32" xfId="0" applyBorder="1"/>
    <xf numFmtId="0" fontId="0" fillId="0" borderId="33" xfId="0" applyBorder="1"/>
    <xf numFmtId="0" fontId="4" fillId="12" borderId="4" xfId="0" applyFont="1" applyFill="1" applyBorder="1" applyAlignment="1" applyProtection="1">
      <alignment horizontal="center" vertical="center"/>
    </xf>
    <xf numFmtId="0" fontId="0" fillId="0" borderId="0" xfId="0" applyNumberFormat="1"/>
    <xf numFmtId="49" fontId="59" fillId="26" borderId="4" xfId="0" applyNumberFormat="1" applyFont="1" applyFill="1" applyBorder="1" applyAlignment="1">
      <alignment horizontal="center" vertical="center" wrapText="1"/>
    </xf>
    <xf numFmtId="0" fontId="19" fillId="26" borderId="4" xfId="0" applyFont="1" applyFill="1" applyBorder="1" applyAlignment="1">
      <alignment horizontal="center" vertical="center" wrapText="1"/>
    </xf>
    <xf numFmtId="0" fontId="59" fillId="26" borderId="4" xfId="0" applyFont="1" applyFill="1" applyBorder="1" applyAlignment="1">
      <alignment horizontal="center" vertical="center" wrapText="1"/>
    </xf>
    <xf numFmtId="166" fontId="19" fillId="26" borderId="4" xfId="0" applyNumberFormat="1" applyFont="1" applyFill="1" applyBorder="1" applyAlignment="1">
      <alignment horizontal="center" vertical="center"/>
    </xf>
    <xf numFmtId="1" fontId="19" fillId="26" borderId="4" xfId="0" applyNumberFormat="1" applyFont="1" applyFill="1" applyBorder="1" applyAlignment="1">
      <alignment horizontal="center" vertical="center"/>
    </xf>
    <xf numFmtId="49" fontId="59" fillId="9" borderId="4" xfId="0" applyNumberFormat="1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59" fillId="9" borderId="4" xfId="0" applyFont="1" applyFill="1" applyBorder="1" applyAlignment="1">
      <alignment horizontal="center" vertical="center" wrapText="1"/>
    </xf>
    <xf numFmtId="166" fontId="19" fillId="9" borderId="4" xfId="0" applyNumberFormat="1" applyFont="1" applyFill="1" applyBorder="1" applyAlignment="1">
      <alignment horizontal="center" vertical="center"/>
    </xf>
    <xf numFmtId="1" fontId="19" fillId="9" borderId="4" xfId="0" applyNumberFormat="1" applyFont="1" applyFill="1" applyBorder="1" applyAlignment="1">
      <alignment horizontal="center" vertical="center"/>
    </xf>
    <xf numFmtId="166" fontId="19" fillId="27" borderId="4" xfId="0" applyNumberFormat="1" applyFont="1" applyFill="1" applyBorder="1" applyAlignment="1">
      <alignment horizontal="center" vertical="center"/>
    </xf>
    <xf numFmtId="1" fontId="19" fillId="27" borderId="4" xfId="0" applyNumberFormat="1" applyFont="1" applyFill="1" applyBorder="1" applyAlignment="1">
      <alignment horizontal="center" vertical="center"/>
    </xf>
    <xf numFmtId="166" fontId="19" fillId="27" borderId="4" xfId="0" applyNumberFormat="1" applyFont="1" applyFill="1" applyBorder="1" applyAlignment="1">
      <alignment horizontal="center" vertical="center" wrapText="1"/>
    </xf>
    <xf numFmtId="0" fontId="59" fillId="27" borderId="4" xfId="0" applyFont="1" applyFill="1" applyBorder="1" applyAlignment="1">
      <alignment horizontal="center" vertical="center" wrapText="1"/>
    </xf>
    <xf numFmtId="49" fontId="59" fillId="27" borderId="4" xfId="0" applyNumberFormat="1" applyFont="1" applyFill="1" applyBorder="1" applyAlignment="1" applyProtection="1">
      <alignment horizontal="center" vertical="center" wrapText="1"/>
    </xf>
    <xf numFmtId="0" fontId="19" fillId="27" borderId="4" xfId="0" applyFont="1" applyFill="1" applyBorder="1" applyAlignment="1">
      <alignment horizontal="center" vertical="center"/>
    </xf>
    <xf numFmtId="0" fontId="19" fillId="27" borderId="4" xfId="0" applyFont="1" applyFill="1" applyBorder="1" applyAlignment="1">
      <alignment horizontal="center" vertical="center" wrapText="1"/>
    </xf>
    <xf numFmtId="49" fontId="59" fillId="27" borderId="4" xfId="0" applyNumberFormat="1" applyFont="1" applyFill="1" applyBorder="1" applyAlignment="1">
      <alignment horizontal="center" vertical="center" wrapText="1"/>
    </xf>
    <xf numFmtId="0" fontId="59" fillId="29" borderId="4" xfId="0" applyFont="1" applyFill="1" applyBorder="1" applyAlignment="1">
      <alignment horizontal="center" vertical="center" wrapText="1"/>
    </xf>
    <xf numFmtId="49" fontId="59" fillId="29" borderId="4" xfId="0" applyNumberFormat="1" applyFont="1" applyFill="1" applyBorder="1" applyAlignment="1" applyProtection="1">
      <alignment horizontal="center" vertical="center" wrapText="1"/>
    </xf>
    <xf numFmtId="0" fontId="19" fillId="29" borderId="4" xfId="0" applyFont="1" applyFill="1" applyBorder="1" applyAlignment="1">
      <alignment horizontal="center" vertical="center"/>
    </xf>
    <xf numFmtId="0" fontId="19" fillId="29" borderId="4" xfId="0" applyFont="1" applyFill="1" applyBorder="1" applyAlignment="1">
      <alignment horizontal="center" vertical="center" wrapText="1"/>
    </xf>
    <xf numFmtId="49" fontId="59" fillId="9" borderId="4" xfId="0" applyNumberFormat="1" applyFont="1" applyFill="1" applyBorder="1" applyAlignment="1" applyProtection="1">
      <alignment horizontal="center" vertical="center" wrapText="1"/>
    </xf>
    <xf numFmtId="0" fontId="19" fillId="9" borderId="4" xfId="0" applyFont="1" applyFill="1" applyBorder="1" applyAlignment="1">
      <alignment horizontal="center" vertical="center"/>
    </xf>
    <xf numFmtId="0" fontId="59" fillId="27" borderId="4" xfId="0" applyFont="1" applyFill="1" applyBorder="1" applyAlignment="1" applyProtection="1">
      <alignment horizontal="center" vertical="center" wrapText="1"/>
    </xf>
    <xf numFmtId="49" fontId="59" fillId="29" borderId="4" xfId="0" applyNumberFormat="1" applyFont="1" applyFill="1" applyBorder="1" applyAlignment="1">
      <alignment horizontal="center" vertical="center" wrapText="1"/>
    </xf>
    <xf numFmtId="0" fontId="59" fillId="29" borderId="4" xfId="0" quotePrefix="1" applyFont="1" applyFill="1" applyBorder="1" applyAlignment="1">
      <alignment horizontal="center" vertical="center" wrapText="1"/>
    </xf>
    <xf numFmtId="0" fontId="59" fillId="29" borderId="4" xfId="0" applyFont="1" applyFill="1" applyBorder="1" applyAlignment="1" applyProtection="1">
      <alignment horizontal="center" vertical="center" wrapText="1"/>
    </xf>
    <xf numFmtId="1" fontId="59" fillId="27" borderId="4" xfId="0" applyNumberFormat="1" applyFont="1" applyFill="1" applyBorder="1" applyAlignment="1">
      <alignment horizontal="center" vertical="center" wrapText="1"/>
    </xf>
    <xf numFmtId="166" fontId="19" fillId="29" borderId="4" xfId="0" applyNumberFormat="1" applyFont="1" applyFill="1" applyBorder="1" applyAlignment="1">
      <alignment horizontal="center" vertical="center"/>
    </xf>
    <xf numFmtId="49" fontId="28" fillId="28" borderId="4" xfId="0" applyNumberFormat="1" applyFont="1" applyFill="1" applyBorder="1" applyAlignment="1">
      <alignment horizontal="center" vertical="center" wrapText="1"/>
    </xf>
    <xf numFmtId="49" fontId="28" fillId="23" borderId="4" xfId="0" applyNumberFormat="1" applyFont="1" applyFill="1" applyBorder="1" applyAlignment="1">
      <alignment horizontal="center" vertical="center" wrapText="1"/>
    </xf>
    <xf numFmtId="0" fontId="28" fillId="20" borderId="4" xfId="0" applyFont="1" applyFill="1" applyBorder="1" applyAlignment="1">
      <alignment horizontal="center" vertical="center" wrapText="1"/>
    </xf>
    <xf numFmtId="0" fontId="28" fillId="28" borderId="4" xfId="0" applyNumberFormat="1" applyFont="1" applyFill="1" applyBorder="1" applyAlignment="1">
      <alignment horizontal="center" vertical="center" wrapText="1"/>
    </xf>
    <xf numFmtId="49" fontId="19" fillId="27" borderId="4" xfId="0" applyNumberFormat="1" applyFont="1" applyFill="1" applyBorder="1" applyAlignment="1">
      <alignment horizontal="center" vertical="center" wrapText="1"/>
    </xf>
    <xf numFmtId="49" fontId="59" fillId="29" borderId="4" xfId="0" quotePrefix="1" applyNumberFormat="1" applyFont="1" applyFill="1" applyBorder="1" applyAlignment="1">
      <alignment horizontal="center" vertical="center" wrapText="1"/>
    </xf>
    <xf numFmtId="0" fontId="60" fillId="29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4" fillId="2" borderId="0" xfId="0" applyNumberFormat="1" applyFont="1" applyFill="1" applyBorder="1" applyAlignment="1" applyProtection="1">
      <alignment horizontal="left" vertical="center"/>
      <protection locked="0"/>
    </xf>
    <xf numFmtId="0" fontId="0" fillId="15" borderId="4" xfId="0" applyFont="1" applyFill="1" applyBorder="1" applyAlignment="1">
      <alignment vertical="center"/>
    </xf>
    <xf numFmtId="0" fontId="0" fillId="15" borderId="0" xfId="0" applyFont="1" applyFill="1" applyBorder="1" applyAlignment="1">
      <alignment vertical="center"/>
    </xf>
    <xf numFmtId="0" fontId="0" fillId="15" borderId="0" xfId="0" applyFont="1" applyFill="1" applyAlignment="1">
      <alignment vertical="center"/>
    </xf>
    <xf numFmtId="0" fontId="0" fillId="20" borderId="4" xfId="0" applyFill="1" applyBorder="1" applyAlignment="1">
      <alignment horizontal="center" vertical="center" wrapText="1"/>
    </xf>
    <xf numFmtId="0" fontId="61" fillId="14" borderId="4" xfId="0" applyFont="1" applyFill="1" applyBorder="1" applyAlignment="1">
      <alignment horizontal="center" vertical="center" wrapText="1"/>
    </xf>
    <xf numFmtId="0" fontId="61" fillId="29" borderId="4" xfId="0" applyNumberFormat="1" applyFont="1" applyFill="1" applyBorder="1" applyAlignment="1">
      <alignment horizontal="center" vertical="center" wrapText="1"/>
    </xf>
    <xf numFmtId="0" fontId="62" fillId="29" borderId="4" xfId="0" applyNumberFormat="1" applyFont="1" applyFill="1" applyBorder="1" applyAlignment="1">
      <alignment horizontal="center" vertical="center" wrapText="1"/>
    </xf>
    <xf numFmtId="0" fontId="63" fillId="14" borderId="4" xfId="0" applyNumberFormat="1" applyFont="1" applyFill="1" applyBorder="1" applyAlignment="1">
      <alignment horizontal="center" vertical="center" wrapText="1"/>
    </xf>
    <xf numFmtId="0" fontId="64" fillId="29" borderId="4" xfId="0" applyNumberFormat="1" applyFont="1" applyFill="1" applyBorder="1" applyAlignment="1">
      <alignment horizontal="center" vertical="center" wrapText="1"/>
    </xf>
    <xf numFmtId="0" fontId="62" fillId="14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0" borderId="0" xfId="0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0" fontId="65" fillId="14" borderId="4" xfId="0" applyFont="1" applyFill="1" applyBorder="1" applyAlignment="1">
      <alignment horizontal="center" vertical="center" wrapText="1"/>
    </xf>
    <xf numFmtId="0" fontId="65" fillId="29" borderId="4" xfId="0" applyNumberFormat="1" applyFont="1" applyFill="1" applyBorder="1" applyAlignment="1">
      <alignment horizontal="center" vertical="center" wrapText="1"/>
    </xf>
    <xf numFmtId="0" fontId="0" fillId="17" borderId="0" xfId="0" applyFill="1" applyAlignment="1">
      <alignment horizontal="left" wrapText="1"/>
    </xf>
    <xf numFmtId="0" fontId="0" fillId="17" borderId="0" xfId="0" applyFont="1" applyFill="1" applyAlignment="1">
      <alignment horizontal="left" wrapText="1"/>
    </xf>
    <xf numFmtId="0" fontId="19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left" vertical="center"/>
    </xf>
    <xf numFmtId="0" fontId="69" fillId="2" borderId="0" xfId="0" applyNumberFormat="1" applyFont="1" applyFill="1" applyBorder="1" applyAlignment="1" applyProtection="1">
      <alignment horizontal="center" vertical="center"/>
    </xf>
    <xf numFmtId="0" fontId="2" fillId="19" borderId="28" xfId="0" applyFont="1" applyFill="1" applyBorder="1" applyAlignment="1" applyProtection="1">
      <alignment horizontal="center" vertical="center"/>
    </xf>
    <xf numFmtId="0" fontId="2" fillId="19" borderId="29" xfId="0" applyFont="1" applyFill="1" applyBorder="1" applyAlignment="1" applyProtection="1">
      <alignment horizontal="center" vertical="center"/>
    </xf>
    <xf numFmtId="1" fontId="2" fillId="19" borderId="29" xfId="0" applyNumberFormat="1" applyFont="1" applyFill="1" applyBorder="1" applyAlignment="1" applyProtection="1">
      <alignment horizontal="center" vertical="center"/>
    </xf>
    <xf numFmtId="1" fontId="4" fillId="16" borderId="3" xfId="0" applyNumberFormat="1" applyFont="1" applyFill="1" applyBorder="1" applyAlignment="1" applyProtection="1">
      <alignment horizontal="center" vertical="center"/>
    </xf>
    <xf numFmtId="166" fontId="0" fillId="2" borderId="0" xfId="0" applyNumberFormat="1" applyFont="1" applyFill="1" applyProtection="1"/>
    <xf numFmtId="0" fontId="0" fillId="4" borderId="4" xfId="0" applyFill="1" applyBorder="1"/>
    <xf numFmtId="166" fontId="0" fillId="17" borderId="44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9" borderId="4" xfId="0" applyFill="1" applyBorder="1"/>
    <xf numFmtId="166" fontId="0" fillId="0" borderId="4" xfId="0" applyNumberFormat="1" applyBorder="1" applyAlignment="1">
      <alignment horizontal="center" vertical="center" wrapText="1"/>
    </xf>
    <xf numFmtId="0" fontId="61" fillId="29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1" fillId="30" borderId="20" xfId="0" applyNumberFormat="1" applyFont="1" applyFill="1" applyBorder="1" applyAlignment="1">
      <alignment horizontal="center" vertical="center" wrapText="1"/>
    </xf>
    <xf numFmtId="0" fontId="61" fillId="29" borderId="22" xfId="0" applyNumberFormat="1" applyFont="1" applyFill="1" applyBorder="1" applyAlignment="1">
      <alignment horizontal="center" vertical="center" wrapText="1"/>
    </xf>
    <xf numFmtId="0" fontId="61" fillId="29" borderId="21" xfId="0" applyNumberFormat="1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14" fontId="0" fillId="0" borderId="34" xfId="0" applyNumberForma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2" fillId="29" borderId="3" xfId="0" applyNumberFormat="1" applyFont="1" applyFill="1" applyBorder="1" applyAlignment="1">
      <alignment horizontal="center" vertical="center" wrapText="1"/>
    </xf>
    <xf numFmtId="0" fontId="61" fillId="31" borderId="20" xfId="0" applyNumberFormat="1" applyFont="1" applyFill="1" applyBorder="1" applyAlignment="1">
      <alignment horizontal="center" vertical="center" wrapText="1"/>
    </xf>
    <xf numFmtId="0" fontId="61" fillId="31" borderId="22" xfId="0" applyNumberFormat="1" applyFont="1" applyFill="1" applyBorder="1" applyAlignment="1">
      <alignment horizontal="center" vertical="center" wrapText="1"/>
    </xf>
    <xf numFmtId="0" fontId="61" fillId="31" borderId="21" xfId="0" applyNumberFormat="1" applyFont="1" applyFill="1" applyBorder="1" applyAlignment="1">
      <alignment horizontal="center" vertical="center" wrapText="1"/>
    </xf>
    <xf numFmtId="0" fontId="61" fillId="29" borderId="20" xfId="0" applyNumberFormat="1" applyFont="1" applyFill="1" applyBorder="1" applyAlignment="1">
      <alignment horizontal="center" vertical="center" wrapText="1"/>
    </xf>
    <xf numFmtId="14" fontId="0" fillId="0" borderId="29" xfId="0" applyNumberFormat="1" applyBorder="1" applyAlignment="1">
      <alignment horizontal="center" vertical="center" wrapText="1"/>
    </xf>
    <xf numFmtId="0" fontId="4" fillId="28" borderId="5" xfId="0" applyNumberFormat="1" applyFont="1" applyFill="1" applyBorder="1" applyAlignment="1">
      <alignment horizontal="center" vertical="center" wrapText="1"/>
    </xf>
    <xf numFmtId="0" fontId="0" fillId="32" borderId="49" xfId="0" applyNumberFormat="1" applyFill="1" applyBorder="1" applyAlignment="1">
      <alignment horizontal="center" vertical="center"/>
    </xf>
    <xf numFmtId="0" fontId="0" fillId="32" borderId="50" xfId="0" applyNumberFormat="1" applyFill="1" applyBorder="1" applyAlignment="1">
      <alignment horizontal="center" vertical="center"/>
    </xf>
    <xf numFmtId="0" fontId="0" fillId="7" borderId="51" xfId="0" applyNumberFormat="1" applyFill="1" applyBorder="1" applyAlignment="1">
      <alignment horizontal="center" vertical="center"/>
    </xf>
    <xf numFmtId="0" fontId="0" fillId="0" borderId="19" xfId="0" applyNumberForma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7" fillId="7" borderId="4" xfId="0" applyNumberFormat="1" applyFont="1" applyFill="1" applyBorder="1" applyAlignment="1">
      <alignment horizontal="center" vertical="center" wrapText="1"/>
    </xf>
    <xf numFmtId="166" fontId="19" fillId="26" borderId="4" xfId="0" applyNumberFormat="1" applyFont="1" applyFill="1" applyBorder="1" applyAlignment="1">
      <alignment horizontal="center" vertical="center" wrapText="1"/>
    </xf>
    <xf numFmtId="166" fontId="19" fillId="9" borderId="4" xfId="0" applyNumberFormat="1" applyFont="1" applyFill="1" applyBorder="1" applyAlignment="1">
      <alignment horizontal="center" vertical="center" wrapText="1"/>
    </xf>
    <xf numFmtId="166" fontId="19" fillId="29" borderId="4" xfId="0" applyNumberFormat="1" applyFont="1" applyFill="1" applyBorder="1" applyAlignment="1">
      <alignment horizontal="center" vertical="center" wrapText="1"/>
    </xf>
    <xf numFmtId="166" fontId="19" fillId="29" borderId="4" xfId="0" applyNumberFormat="1" applyFont="1" applyFill="1" applyBorder="1" applyAlignment="1">
      <alignment horizontal="left" vertical="center" wrapText="1"/>
    </xf>
    <xf numFmtId="0" fontId="53" fillId="17" borderId="0" xfId="0" applyFont="1" applyFill="1" applyAlignment="1">
      <alignment horizontal="left" wrapText="1"/>
    </xf>
    <xf numFmtId="0" fontId="0" fillId="14" borderId="0" xfId="0" applyFill="1" applyAlignment="1">
      <alignment horizontal="left" wrapText="1"/>
    </xf>
    <xf numFmtId="0" fontId="0" fillId="17" borderId="0" xfId="0" applyFont="1" applyFill="1" applyAlignment="1">
      <alignment horizontal="left" wrapText="1"/>
    </xf>
    <xf numFmtId="49" fontId="72" fillId="26" borderId="4" xfId="0" applyNumberFormat="1" applyFont="1" applyFill="1" applyBorder="1" applyAlignment="1">
      <alignment horizontal="center" vertical="center" wrapText="1"/>
    </xf>
    <xf numFmtId="0" fontId="72" fillId="26" borderId="4" xfId="0" applyFont="1" applyFill="1" applyBorder="1" applyAlignment="1">
      <alignment horizontal="center" vertical="center" wrapText="1"/>
    </xf>
    <xf numFmtId="166" fontId="72" fillId="26" borderId="4" xfId="0" applyNumberFormat="1" applyFont="1" applyFill="1" applyBorder="1" applyAlignment="1">
      <alignment horizontal="center" vertical="center"/>
    </xf>
    <xf numFmtId="1" fontId="72" fillId="26" borderId="4" xfId="0" applyNumberFormat="1" applyFont="1" applyFill="1" applyBorder="1" applyAlignment="1">
      <alignment horizontal="center" vertical="center"/>
    </xf>
    <xf numFmtId="49" fontId="73" fillId="26" borderId="4" xfId="0" applyNumberFormat="1" applyFont="1" applyFill="1" applyBorder="1" applyAlignment="1">
      <alignment horizontal="center" vertical="center" wrapText="1"/>
    </xf>
    <xf numFmtId="0" fontId="73" fillId="26" borderId="4" xfId="0" applyFont="1" applyFill="1" applyBorder="1" applyAlignment="1">
      <alignment horizontal="center" vertical="center" wrapText="1"/>
    </xf>
    <xf numFmtId="166" fontId="73" fillId="26" borderId="4" xfId="0" applyNumberFormat="1" applyFont="1" applyFill="1" applyBorder="1" applyAlignment="1">
      <alignment horizontal="center" vertical="center"/>
    </xf>
    <xf numFmtId="1" fontId="73" fillId="26" borderId="4" xfId="0" applyNumberFormat="1" applyFont="1" applyFill="1" applyBorder="1" applyAlignment="1">
      <alignment horizontal="center" vertical="center"/>
    </xf>
    <xf numFmtId="0" fontId="76" fillId="17" borderId="0" xfId="0" applyFont="1" applyFill="1" applyAlignment="1">
      <alignment horizontal="left" wrapText="1"/>
    </xf>
    <xf numFmtId="0" fontId="77" fillId="14" borderId="4" xfId="0" applyNumberFormat="1" applyFont="1" applyFill="1" applyBorder="1" applyAlignment="1">
      <alignment horizontal="center" vertical="center" wrapText="1"/>
    </xf>
    <xf numFmtId="0" fontId="23" fillId="0" borderId="19" xfId="0" applyFont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center" vertical="center"/>
    </xf>
    <xf numFmtId="166" fontId="41" fillId="23" borderId="23" xfId="0" applyNumberFormat="1" applyFont="1" applyFill="1" applyBorder="1" applyAlignment="1" applyProtection="1">
      <alignment horizontal="center" vertical="center" wrapText="1"/>
    </xf>
    <xf numFmtId="166" fontId="41" fillId="23" borderId="24" xfId="0" applyNumberFormat="1" applyFont="1" applyFill="1" applyBorder="1" applyAlignment="1" applyProtection="1">
      <alignment horizontal="center" vertical="center" wrapText="1"/>
    </xf>
    <xf numFmtId="166" fontId="41" fillId="23" borderId="28" xfId="0" applyNumberFormat="1" applyFont="1" applyFill="1" applyBorder="1" applyAlignment="1" applyProtection="1">
      <alignment horizontal="center" vertical="center" wrapText="1"/>
    </xf>
    <xf numFmtId="166" fontId="41" fillId="23" borderId="29" xfId="0" applyNumberFormat="1" applyFont="1" applyFill="1" applyBorder="1" applyAlignment="1" applyProtection="1">
      <alignment horizontal="center" vertical="center" wrapText="1"/>
    </xf>
    <xf numFmtId="0" fontId="2" fillId="6" borderId="20" xfId="0" applyFont="1" applyFill="1" applyBorder="1" applyAlignment="1" applyProtection="1">
      <alignment horizontal="center" vertical="center"/>
    </xf>
    <xf numFmtId="0" fontId="2" fillId="6" borderId="22" xfId="0" applyFont="1" applyFill="1" applyBorder="1" applyAlignment="1" applyProtection="1">
      <alignment horizontal="center" vertical="center"/>
    </xf>
    <xf numFmtId="0" fontId="2" fillId="6" borderId="21" xfId="0" applyFont="1" applyFill="1" applyBorder="1" applyAlignment="1" applyProtection="1">
      <alignment horizontal="center" vertical="center"/>
    </xf>
    <xf numFmtId="166" fontId="41" fillId="23" borderId="4" xfId="0" applyNumberFormat="1" applyFont="1" applyFill="1" applyBorder="1" applyAlignment="1" applyProtection="1">
      <alignment horizontal="center" vertical="center" wrapText="1"/>
    </xf>
    <xf numFmtId="166" fontId="41" fillId="23" borderId="34" xfId="0" applyNumberFormat="1" applyFont="1" applyFill="1" applyBorder="1" applyAlignment="1" applyProtection="1">
      <alignment horizontal="center" vertical="center" wrapText="1"/>
    </xf>
    <xf numFmtId="166" fontId="25" fillId="17" borderId="6" xfId="0" applyNumberFormat="1" applyFont="1" applyFill="1" applyBorder="1" applyAlignment="1" applyProtection="1">
      <alignment horizontal="center" vertical="center"/>
    </xf>
    <xf numFmtId="166" fontId="25" fillId="17" borderId="7" xfId="0" applyNumberFormat="1" applyFont="1" applyFill="1" applyBorder="1" applyAlignment="1" applyProtection="1">
      <alignment horizontal="center" vertical="center"/>
    </xf>
    <xf numFmtId="166" fontId="25" fillId="17" borderId="8" xfId="0" applyNumberFormat="1" applyFont="1" applyFill="1" applyBorder="1" applyAlignment="1" applyProtection="1">
      <alignment horizontal="center" vertical="center"/>
    </xf>
    <xf numFmtId="166" fontId="25" fillId="17" borderId="11" xfId="0" applyNumberFormat="1" applyFont="1" applyFill="1" applyBorder="1" applyAlignment="1" applyProtection="1">
      <alignment horizontal="center" vertical="center"/>
    </xf>
    <xf numFmtId="166" fontId="25" fillId="17" borderId="12" xfId="0" applyNumberFormat="1" applyFont="1" applyFill="1" applyBorder="1" applyAlignment="1" applyProtection="1">
      <alignment horizontal="center" vertical="center"/>
    </xf>
    <xf numFmtId="166" fontId="25" fillId="17" borderId="9" xfId="0" applyNumberFormat="1" applyFont="1" applyFill="1" applyBorder="1" applyAlignment="1" applyProtection="1">
      <alignment horizontal="center" vertical="center"/>
    </xf>
    <xf numFmtId="0" fontId="2" fillId="19" borderId="28" xfId="0" applyFont="1" applyFill="1" applyBorder="1" applyAlignment="1" applyProtection="1">
      <alignment horizontal="center" vertical="center"/>
    </xf>
    <xf numFmtId="0" fontId="2" fillId="19" borderId="29" xfId="0" applyFont="1" applyFill="1" applyBorder="1" applyAlignment="1" applyProtection="1">
      <alignment horizontal="center" vertical="center"/>
    </xf>
    <xf numFmtId="0" fontId="2" fillId="19" borderId="34" xfId="0" applyFont="1" applyFill="1" applyBorder="1" applyAlignment="1" applyProtection="1">
      <alignment horizontal="center" vertical="center"/>
    </xf>
    <xf numFmtId="0" fontId="15" fillId="6" borderId="19" xfId="0" applyFont="1" applyFill="1" applyBorder="1" applyAlignment="1" applyProtection="1">
      <alignment horizontal="center" vertical="center" wrapText="1"/>
    </xf>
    <xf numFmtId="0" fontId="15" fillId="6" borderId="4" xfId="0" applyFont="1" applyFill="1" applyBorder="1" applyAlignment="1" applyProtection="1">
      <alignment horizontal="center" vertical="center" wrapText="1"/>
    </xf>
    <xf numFmtId="0" fontId="29" fillId="21" borderId="4" xfId="0" applyFont="1" applyFill="1" applyBorder="1" applyAlignment="1" applyProtection="1">
      <alignment horizontal="center" vertical="center"/>
    </xf>
    <xf numFmtId="0" fontId="44" fillId="22" borderId="4" xfId="0" applyFont="1" applyFill="1" applyBorder="1" applyAlignment="1" applyProtection="1">
      <alignment horizontal="center" vertical="center"/>
    </xf>
    <xf numFmtId="0" fontId="78" fillId="0" borderId="0" xfId="0" applyFont="1" applyBorder="1" applyAlignment="1" applyProtection="1">
      <alignment horizontal="center" vertical="center" wrapText="1"/>
    </xf>
    <xf numFmtId="0" fontId="0" fillId="11" borderId="36" xfId="0" applyFill="1" applyBorder="1" applyAlignment="1" applyProtection="1">
      <alignment horizontal="center" vertical="center"/>
      <protection locked="0"/>
    </xf>
    <xf numFmtId="0" fontId="0" fillId="11" borderId="40" xfId="0" applyFill="1" applyBorder="1" applyAlignment="1" applyProtection="1">
      <alignment horizontal="center" vertical="center"/>
      <protection locked="0"/>
    </xf>
    <xf numFmtId="14" fontId="15" fillId="6" borderId="22" xfId="0" applyNumberFormat="1" applyFont="1" applyFill="1" applyBorder="1" applyAlignment="1" applyProtection="1">
      <alignment horizontal="center" vertical="center"/>
    </xf>
    <xf numFmtId="14" fontId="15" fillId="6" borderId="34" xfId="0" applyNumberFormat="1" applyFont="1" applyFill="1" applyBorder="1" applyAlignment="1" applyProtection="1">
      <alignment horizontal="center" vertical="center"/>
    </xf>
    <xf numFmtId="14" fontId="0" fillId="24" borderId="22" xfId="0" applyNumberFormat="1" applyFont="1" applyFill="1" applyBorder="1" applyAlignment="1" applyProtection="1">
      <alignment horizontal="center" vertical="center"/>
      <protection locked="0"/>
    </xf>
    <xf numFmtId="14" fontId="0" fillId="24" borderId="34" xfId="0" applyNumberFormat="1" applyFont="1" applyFill="1" applyBorder="1" applyAlignment="1" applyProtection="1">
      <alignment horizontal="center" vertical="center"/>
      <protection locked="0"/>
    </xf>
    <xf numFmtId="0" fontId="0" fillId="11" borderId="38" xfId="0" applyFill="1" applyBorder="1" applyAlignment="1" applyProtection="1">
      <alignment horizontal="center" vertical="center"/>
      <protection locked="0"/>
    </xf>
    <xf numFmtId="0" fontId="0" fillId="11" borderId="42" xfId="0" applyFill="1" applyBorder="1" applyAlignment="1" applyProtection="1">
      <alignment horizontal="center" vertical="center"/>
      <protection locked="0"/>
    </xf>
    <xf numFmtId="0" fontId="2" fillId="13" borderId="20" xfId="0" applyFont="1" applyFill="1" applyBorder="1" applyAlignment="1" applyProtection="1">
      <alignment horizontal="center" vertical="center"/>
    </xf>
    <xf numFmtId="0" fontId="2" fillId="13" borderId="21" xfId="0" applyFont="1" applyFill="1" applyBorder="1" applyAlignment="1" applyProtection="1">
      <alignment horizontal="center" vertical="center"/>
    </xf>
    <xf numFmtId="0" fontId="2" fillId="13" borderId="22" xfId="0" applyFont="1" applyFill="1" applyBorder="1" applyAlignment="1" applyProtection="1">
      <alignment horizontal="center" vertical="center"/>
    </xf>
    <xf numFmtId="14" fontId="15" fillId="6" borderId="37" xfId="0" applyNumberFormat="1" applyFont="1" applyFill="1" applyBorder="1" applyAlignment="1" applyProtection="1">
      <alignment horizontal="center" vertical="center"/>
    </xf>
    <xf numFmtId="14" fontId="15" fillId="6" borderId="35" xfId="0" applyNumberFormat="1" applyFont="1" applyFill="1" applyBorder="1" applyAlignment="1" applyProtection="1">
      <alignment horizontal="center" vertical="center"/>
    </xf>
    <xf numFmtId="14" fontId="15" fillId="6" borderId="41" xfId="0" applyNumberFormat="1" applyFont="1" applyFill="1" applyBorder="1" applyAlignment="1" applyProtection="1">
      <alignment horizontal="center" vertical="center"/>
    </xf>
    <xf numFmtId="14" fontId="15" fillId="6" borderId="39" xfId="0" applyNumberFormat="1" applyFont="1" applyFill="1" applyBorder="1" applyAlignment="1" applyProtection="1">
      <alignment horizontal="center" vertical="center"/>
    </xf>
    <xf numFmtId="14" fontId="0" fillId="24" borderId="36" xfId="0" applyNumberFormat="1" applyFont="1" applyFill="1" applyBorder="1" applyAlignment="1" applyProtection="1">
      <alignment horizontal="center" vertical="center"/>
      <protection locked="0"/>
    </xf>
    <xf numFmtId="14" fontId="0" fillId="24" borderId="40" xfId="0" applyNumberFormat="1" applyFont="1" applyFill="1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alignment horizontal="center" vertical="center"/>
    </xf>
    <xf numFmtId="0" fontId="23" fillId="0" borderId="26" xfId="0" applyFont="1" applyBorder="1" applyAlignment="1" applyProtection="1">
      <alignment horizontal="center" vertical="center"/>
    </xf>
    <xf numFmtId="0" fontId="23" fillId="0" borderId="27" xfId="0" applyFont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16" xfId="0" applyFont="1" applyFill="1" applyBorder="1" applyAlignment="1" applyProtection="1">
      <alignment horizontal="center" vertical="center" wrapText="1"/>
    </xf>
    <xf numFmtId="0" fontId="2" fillId="5" borderId="19" xfId="0" applyFont="1" applyFill="1" applyBorder="1" applyAlignment="1" applyProtection="1">
      <alignment horizontal="center" vertical="center" wrapText="1"/>
    </xf>
    <xf numFmtId="0" fontId="14" fillId="8" borderId="8" xfId="0" applyFont="1" applyFill="1" applyBorder="1" applyAlignment="1" applyProtection="1">
      <alignment horizontal="center" vertical="center" wrapText="1"/>
    </xf>
    <xf numFmtId="0" fontId="14" fillId="8" borderId="5" xfId="0" applyFont="1" applyFill="1" applyBorder="1" applyAlignment="1" applyProtection="1">
      <alignment horizontal="center" vertical="center" wrapText="1"/>
    </xf>
    <xf numFmtId="0" fontId="14" fillId="12" borderId="6" xfId="0" applyFont="1" applyFill="1" applyBorder="1" applyAlignment="1" applyProtection="1">
      <alignment horizontal="center" vertical="center" wrapText="1"/>
    </xf>
    <xf numFmtId="0" fontId="14" fillId="12" borderId="8" xfId="0" applyFont="1" applyFill="1" applyBorder="1" applyAlignment="1" applyProtection="1">
      <alignment horizontal="center" vertical="center" wrapText="1"/>
    </xf>
    <xf numFmtId="0" fontId="14" fillId="12" borderId="10" xfId="0" applyFont="1" applyFill="1" applyBorder="1" applyAlignment="1" applyProtection="1">
      <alignment horizontal="center" vertical="center" wrapText="1"/>
    </xf>
    <xf numFmtId="0" fontId="14" fillId="12" borderId="30" xfId="0" applyFont="1" applyFill="1" applyBorder="1" applyAlignment="1" applyProtection="1">
      <alignment horizontal="center" vertical="center" wrapText="1"/>
    </xf>
    <xf numFmtId="0" fontId="14" fillId="12" borderId="7" xfId="0" applyFont="1" applyFill="1" applyBorder="1" applyAlignment="1" applyProtection="1">
      <alignment horizontal="center" vertical="center" wrapText="1"/>
    </xf>
    <xf numFmtId="0" fontId="14" fillId="12" borderId="0" xfId="0" applyFont="1" applyFill="1" applyBorder="1" applyAlignment="1" applyProtection="1">
      <alignment horizontal="center" vertical="center" wrapText="1"/>
    </xf>
    <xf numFmtId="0" fontId="8" fillId="12" borderId="6" xfId="0" applyFont="1" applyFill="1" applyBorder="1" applyAlignment="1" applyProtection="1">
      <alignment horizontal="center" vertical="center"/>
    </xf>
    <xf numFmtId="0" fontId="8" fillId="12" borderId="7" xfId="0" applyFont="1" applyFill="1" applyBorder="1" applyAlignment="1" applyProtection="1">
      <alignment horizontal="center" vertical="center"/>
    </xf>
    <xf numFmtId="0" fontId="8" fillId="12" borderId="8" xfId="0" applyFont="1" applyFill="1" applyBorder="1" applyAlignment="1" applyProtection="1">
      <alignment horizontal="center" vertical="center"/>
    </xf>
    <xf numFmtId="0" fontId="8" fillId="12" borderId="10" xfId="0" applyFont="1" applyFill="1" applyBorder="1" applyAlignment="1" applyProtection="1">
      <alignment horizontal="center" vertical="center"/>
    </xf>
    <xf numFmtId="0" fontId="8" fillId="12" borderId="0" xfId="0" applyFont="1" applyFill="1" applyBorder="1" applyAlignment="1" applyProtection="1">
      <alignment horizontal="center" vertical="center"/>
    </xf>
    <xf numFmtId="0" fontId="8" fillId="12" borderId="30" xfId="0" applyFont="1" applyFill="1" applyBorder="1" applyAlignment="1" applyProtection="1">
      <alignment horizontal="center" vertical="center"/>
    </xf>
    <xf numFmtId="0" fontId="8" fillId="12" borderId="11" xfId="0" applyFont="1" applyFill="1" applyBorder="1" applyAlignment="1" applyProtection="1">
      <alignment horizontal="center" vertical="center"/>
    </xf>
    <xf numFmtId="0" fontId="8" fillId="12" borderId="12" xfId="0" applyFont="1" applyFill="1" applyBorder="1" applyAlignment="1" applyProtection="1">
      <alignment horizontal="center" vertical="center"/>
    </xf>
    <xf numFmtId="0" fontId="8" fillId="12" borderId="9" xfId="0" applyFont="1" applyFill="1" applyBorder="1" applyAlignment="1" applyProtection="1">
      <alignment horizontal="center" vertical="center"/>
    </xf>
    <xf numFmtId="1" fontId="4" fillId="8" borderId="14" xfId="0" applyNumberFormat="1" applyFont="1" applyFill="1" applyBorder="1" applyAlignment="1" applyProtection="1">
      <alignment horizontal="center" vertical="center"/>
    </xf>
    <xf numFmtId="1" fontId="4" fillId="8" borderId="32" xfId="0" applyNumberFormat="1" applyFont="1" applyFill="1" applyBorder="1" applyAlignment="1" applyProtection="1">
      <alignment horizontal="center" vertical="center"/>
    </xf>
    <xf numFmtId="2" fontId="4" fillId="8" borderId="14" xfId="0" applyNumberFormat="1" applyFont="1" applyFill="1" applyBorder="1" applyAlignment="1" applyProtection="1">
      <alignment horizontal="center" vertical="center"/>
    </xf>
    <xf numFmtId="2" fontId="4" fillId="8" borderId="32" xfId="0" applyNumberFormat="1" applyFont="1" applyFill="1" applyBorder="1" applyAlignment="1" applyProtection="1">
      <alignment horizontal="center" vertical="center"/>
    </xf>
    <xf numFmtId="1" fontId="4" fillId="16" borderId="36" xfId="0" applyNumberFormat="1" applyFont="1" applyFill="1" applyBorder="1" applyAlignment="1" applyProtection="1">
      <alignment horizontal="center" vertical="center"/>
      <protection locked="0"/>
    </xf>
    <xf numFmtId="1" fontId="4" fillId="16" borderId="40" xfId="0" applyNumberFormat="1" applyFont="1" applyFill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top" wrapText="1"/>
    </xf>
    <xf numFmtId="0" fontId="2" fillId="5" borderId="16" xfId="0" applyFont="1" applyFill="1" applyBorder="1" applyAlignment="1" applyProtection="1">
      <alignment horizontal="center" vertical="top" wrapText="1"/>
    </xf>
    <xf numFmtId="0" fontId="2" fillId="5" borderId="19" xfId="0" applyFont="1" applyFill="1" applyBorder="1" applyAlignment="1" applyProtection="1">
      <alignment horizontal="center" vertical="top" wrapText="1"/>
    </xf>
    <xf numFmtId="0" fontId="14" fillId="8" borderId="4" xfId="0" applyFont="1" applyFill="1" applyBorder="1" applyAlignment="1" applyProtection="1">
      <alignment horizontal="center" vertical="center" wrapText="1"/>
    </xf>
    <xf numFmtId="1" fontId="4" fillId="16" borderId="22" xfId="0" applyNumberFormat="1" applyFont="1" applyFill="1" applyBorder="1" applyAlignment="1" applyProtection="1">
      <alignment horizontal="center" vertical="center"/>
      <protection locked="0"/>
    </xf>
    <xf numFmtId="1" fontId="4" fillId="16" borderId="34" xfId="0" applyNumberFormat="1" applyFont="1" applyFill="1" applyBorder="1" applyAlignment="1" applyProtection="1">
      <alignment horizontal="center" vertical="center"/>
      <protection locked="0"/>
    </xf>
    <xf numFmtId="0" fontId="15" fillId="6" borderId="14" xfId="0" applyFont="1" applyFill="1" applyBorder="1" applyAlignment="1" applyProtection="1">
      <alignment horizontal="center" vertical="center" wrapText="1"/>
    </xf>
    <xf numFmtId="0" fontId="15" fillId="6" borderId="32" xfId="0" applyFont="1" applyFill="1" applyBorder="1" applyAlignment="1" applyProtection="1">
      <alignment horizontal="center" vertical="center" wrapText="1"/>
    </xf>
    <xf numFmtId="0" fontId="15" fillId="6" borderId="14" xfId="0" applyFont="1" applyFill="1" applyBorder="1" applyAlignment="1" applyProtection="1">
      <alignment horizontal="center" vertical="center"/>
    </xf>
    <xf numFmtId="0" fontId="15" fillId="6" borderId="35" xfId="0" applyFont="1" applyFill="1" applyBorder="1" applyAlignment="1" applyProtection="1">
      <alignment horizontal="center" vertical="center"/>
    </xf>
    <xf numFmtId="0" fontId="15" fillId="6" borderId="32" xfId="0" applyFont="1" applyFill="1" applyBorder="1" applyAlignment="1" applyProtection="1">
      <alignment horizontal="center" vertical="center"/>
    </xf>
    <xf numFmtId="0" fontId="15" fillId="6" borderId="39" xfId="0" applyFont="1" applyFill="1" applyBorder="1" applyAlignment="1" applyProtection="1">
      <alignment horizontal="center" vertical="center"/>
    </xf>
    <xf numFmtId="0" fontId="0" fillId="24" borderId="36" xfId="0" applyFont="1" applyFill="1" applyBorder="1" applyAlignment="1" applyProtection="1">
      <alignment horizontal="center" vertical="center"/>
    </xf>
    <xf numFmtId="0" fontId="0" fillId="24" borderId="40" xfId="0" applyFont="1" applyFill="1" applyBorder="1" applyAlignment="1" applyProtection="1">
      <alignment horizontal="center" vertical="center"/>
    </xf>
    <xf numFmtId="0" fontId="24" fillId="3" borderId="1" xfId="0" applyFont="1" applyFill="1" applyBorder="1" applyAlignment="1" applyProtection="1">
      <alignment horizontal="center" vertical="center" wrapText="1"/>
      <protection locked="0"/>
    </xf>
    <xf numFmtId="0" fontId="24" fillId="3" borderId="2" xfId="0" applyFont="1" applyFill="1" applyBorder="1" applyAlignment="1" applyProtection="1">
      <alignment horizontal="center" vertical="center" wrapText="1"/>
      <protection locked="0"/>
    </xf>
    <xf numFmtId="0" fontId="24" fillId="3" borderId="3" xfId="0" applyFont="1" applyFill="1" applyBorder="1" applyAlignment="1" applyProtection="1">
      <alignment horizontal="center" vertical="center" wrapText="1"/>
      <protection locked="0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3" borderId="2" xfId="0" applyNumberFormat="1" applyFont="1" applyFill="1" applyBorder="1" applyAlignment="1" applyProtection="1">
      <alignment horizontal="center" vertical="center" wrapText="1"/>
      <protection locked="0"/>
    </xf>
    <xf numFmtId="14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2" fontId="17" fillId="18" borderId="28" xfId="0" applyNumberFormat="1" applyFont="1" applyFill="1" applyBorder="1" applyAlignment="1" applyProtection="1">
      <alignment horizontal="center" vertical="center" wrapText="1"/>
    </xf>
    <xf numFmtId="2" fontId="17" fillId="18" borderId="29" xfId="0" applyNumberFormat="1" applyFont="1" applyFill="1" applyBorder="1" applyAlignment="1" applyProtection="1">
      <alignment horizontal="center" vertical="center" wrapText="1"/>
    </xf>
    <xf numFmtId="0" fontId="17" fillId="18" borderId="28" xfId="0" applyFont="1" applyFill="1" applyBorder="1" applyAlignment="1" applyProtection="1">
      <alignment horizontal="center" vertical="center" wrapText="1"/>
    </xf>
    <xf numFmtId="0" fontId="17" fillId="18" borderId="34" xfId="0" applyFont="1" applyFill="1" applyBorder="1" applyAlignment="1" applyProtection="1">
      <alignment horizontal="center" vertical="center" wrapText="1"/>
    </xf>
    <xf numFmtId="0" fontId="17" fillId="18" borderId="29" xfId="0" applyFont="1" applyFill="1" applyBorder="1" applyAlignment="1" applyProtection="1">
      <alignment horizontal="center" vertical="center" wrapText="1"/>
    </xf>
    <xf numFmtId="14" fontId="0" fillId="17" borderId="1" xfId="0" applyNumberFormat="1" applyFont="1" applyFill="1" applyBorder="1" applyAlignment="1" applyProtection="1">
      <alignment horizontal="center" vertical="center"/>
      <protection locked="0"/>
    </xf>
    <xf numFmtId="14" fontId="0" fillId="17" borderId="2" xfId="0" applyNumberFormat="1" applyFont="1" applyFill="1" applyBorder="1" applyAlignment="1" applyProtection="1">
      <alignment horizontal="center" vertical="center"/>
      <protection locked="0"/>
    </xf>
    <xf numFmtId="14" fontId="0" fillId="17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35" fillId="20" borderId="19" xfId="0" applyFont="1" applyFill="1" applyBorder="1" applyAlignment="1" applyProtection="1">
      <alignment horizontal="center" vertical="center" wrapText="1"/>
    </xf>
    <xf numFmtId="0" fontId="35" fillId="20" borderId="19" xfId="0" applyFont="1" applyFill="1" applyBorder="1" applyAlignment="1" applyProtection="1">
      <alignment horizontal="center" vertical="center"/>
    </xf>
    <xf numFmtId="0" fontId="38" fillId="6" borderId="20" xfId="0" applyFont="1" applyFill="1" applyBorder="1" applyAlignment="1" applyProtection="1">
      <alignment horizontal="center" vertical="center" wrapText="1"/>
    </xf>
    <xf numFmtId="0" fontId="38" fillId="6" borderId="21" xfId="0" applyFont="1" applyFill="1" applyBorder="1" applyAlignment="1" applyProtection="1">
      <alignment horizontal="center" vertical="center"/>
    </xf>
    <xf numFmtId="166" fontId="36" fillId="17" borderId="5" xfId="0" applyNumberFormat="1" applyFont="1" applyFill="1" applyBorder="1" applyAlignment="1" applyProtection="1">
      <alignment horizontal="center" vertical="center"/>
    </xf>
    <xf numFmtId="166" fontId="8" fillId="23" borderId="23" xfId="0" applyNumberFormat="1" applyFont="1" applyFill="1" applyBorder="1" applyAlignment="1" applyProtection="1">
      <alignment horizontal="center" vertical="center"/>
    </xf>
    <xf numFmtId="166" fontId="8" fillId="23" borderId="24" xfId="0" applyNumberFormat="1" applyFont="1" applyFill="1" applyBorder="1" applyAlignment="1" applyProtection="1">
      <alignment horizontal="center" vertical="center"/>
    </xf>
    <xf numFmtId="166" fontId="8" fillId="23" borderId="28" xfId="0" applyNumberFormat="1" applyFont="1" applyFill="1" applyBorder="1" applyAlignment="1" applyProtection="1">
      <alignment horizontal="center" vertical="center"/>
    </xf>
    <xf numFmtId="166" fontId="8" fillId="23" borderId="29" xfId="0" applyNumberFormat="1" applyFont="1" applyFill="1" applyBorder="1" applyAlignment="1" applyProtection="1">
      <alignment horizontal="center" vertical="center"/>
    </xf>
    <xf numFmtId="166" fontId="41" fillId="23" borderId="28" xfId="0" applyNumberFormat="1" applyFont="1" applyFill="1" applyBorder="1" applyAlignment="1" applyProtection="1">
      <alignment horizontal="center" vertical="center"/>
    </xf>
    <xf numFmtId="166" fontId="41" fillId="23" borderId="29" xfId="0" applyNumberFormat="1" applyFont="1" applyFill="1" applyBorder="1" applyAlignment="1" applyProtection="1">
      <alignment horizontal="center" vertical="center"/>
    </xf>
    <xf numFmtId="0" fontId="15" fillId="6" borderId="20" xfId="0" applyFont="1" applyFill="1" applyBorder="1" applyAlignment="1" applyProtection="1">
      <alignment horizontal="center" vertical="center" wrapText="1"/>
    </xf>
    <xf numFmtId="0" fontId="15" fillId="6" borderId="21" xfId="0" applyFont="1" applyFill="1" applyBorder="1" applyAlignment="1" applyProtection="1">
      <alignment horizontal="center" vertical="center" wrapText="1"/>
    </xf>
    <xf numFmtId="167" fontId="24" fillId="17" borderId="23" xfId="0" applyNumberFormat="1" applyFont="1" applyFill="1" applyBorder="1" applyAlignment="1" applyProtection="1">
      <alignment horizontal="center" vertical="center"/>
    </xf>
    <xf numFmtId="167" fontId="24" fillId="17" borderId="24" xfId="0" applyNumberFormat="1" applyFont="1" applyFill="1" applyBorder="1" applyAlignment="1" applyProtection="1">
      <alignment horizontal="center" vertical="center"/>
    </xf>
    <xf numFmtId="0" fontId="33" fillId="22" borderId="6" xfId="0" applyFont="1" applyFill="1" applyBorder="1" applyAlignment="1" applyProtection="1">
      <alignment horizontal="center" vertical="center"/>
    </xf>
    <xf numFmtId="0" fontId="33" fillId="22" borderId="7" xfId="0" applyFont="1" applyFill="1" applyBorder="1" applyAlignment="1" applyProtection="1">
      <alignment horizontal="center" vertical="center"/>
    </xf>
    <xf numFmtId="0" fontId="33" fillId="22" borderId="8" xfId="0" applyFont="1" applyFill="1" applyBorder="1" applyAlignment="1" applyProtection="1">
      <alignment horizontal="center" vertical="center"/>
    </xf>
    <xf numFmtId="0" fontId="33" fillId="22" borderId="11" xfId="0" applyFont="1" applyFill="1" applyBorder="1" applyAlignment="1" applyProtection="1">
      <alignment horizontal="center" vertical="center"/>
    </xf>
    <xf numFmtId="0" fontId="33" fillId="22" borderId="12" xfId="0" applyFont="1" applyFill="1" applyBorder="1" applyAlignment="1" applyProtection="1">
      <alignment horizontal="center" vertical="center"/>
    </xf>
    <xf numFmtId="0" fontId="33" fillId="22" borderId="9" xfId="0" applyFont="1" applyFill="1" applyBorder="1" applyAlignment="1" applyProtection="1">
      <alignment horizontal="center" vertical="center"/>
    </xf>
    <xf numFmtId="167" fontId="24" fillId="17" borderId="28" xfId="0" applyNumberFormat="1" applyFont="1" applyFill="1" applyBorder="1" applyAlignment="1" applyProtection="1">
      <alignment horizontal="center" vertical="center"/>
    </xf>
    <xf numFmtId="167" fontId="24" fillId="17" borderId="29" xfId="0" applyNumberFormat="1" applyFont="1" applyFill="1" applyBorder="1" applyAlignment="1" applyProtection="1">
      <alignment horizontal="center" vertical="center"/>
    </xf>
    <xf numFmtId="0" fontId="30" fillId="20" borderId="19" xfId="0" applyFont="1" applyFill="1" applyBorder="1" applyAlignment="1" applyProtection="1">
      <alignment horizontal="center" vertical="center" wrapText="1"/>
    </xf>
    <xf numFmtId="0" fontId="30" fillId="20" borderId="4" xfId="0" applyFont="1" applyFill="1" applyBorder="1" applyAlignment="1" applyProtection="1">
      <alignment horizontal="center" vertical="center" wrapText="1"/>
    </xf>
    <xf numFmtId="0" fontId="29" fillId="21" borderId="1" xfId="0" applyFont="1" applyFill="1" applyBorder="1" applyAlignment="1" applyProtection="1">
      <alignment horizontal="center" vertical="center"/>
    </xf>
    <xf numFmtId="0" fontId="29" fillId="21" borderId="2" xfId="0" applyFont="1" applyFill="1" applyBorder="1" applyAlignment="1" applyProtection="1">
      <alignment horizontal="center" vertical="center"/>
    </xf>
    <xf numFmtId="0" fontId="29" fillId="21" borderId="3" xfId="0" applyFont="1" applyFill="1" applyBorder="1" applyAlignment="1" applyProtection="1">
      <alignment horizontal="center" vertical="center"/>
    </xf>
    <xf numFmtId="0" fontId="29" fillId="21" borderId="6" xfId="0" applyFont="1" applyFill="1" applyBorder="1" applyAlignment="1" applyProtection="1">
      <alignment horizontal="center" vertical="center"/>
    </xf>
    <xf numFmtId="0" fontId="29" fillId="21" borderId="7" xfId="0" applyFont="1" applyFill="1" applyBorder="1" applyAlignment="1" applyProtection="1">
      <alignment horizontal="center" vertical="center"/>
    </xf>
    <xf numFmtId="0" fontId="29" fillId="21" borderId="8" xfId="0" applyFont="1" applyFill="1" applyBorder="1" applyAlignment="1" applyProtection="1">
      <alignment horizontal="center" vertical="center"/>
    </xf>
    <xf numFmtId="0" fontId="2" fillId="19" borderId="23" xfId="0" applyFont="1" applyFill="1" applyBorder="1" applyAlignment="1" applyProtection="1">
      <alignment horizontal="center" vertical="center" wrapText="1"/>
    </xf>
    <xf numFmtId="0" fontId="2" fillId="19" borderId="24" xfId="0" applyFont="1" applyFill="1" applyBorder="1" applyAlignment="1" applyProtection="1">
      <alignment horizontal="center" vertical="center" wrapText="1"/>
    </xf>
    <xf numFmtId="0" fontId="2" fillId="19" borderId="28" xfId="0" applyFont="1" applyFill="1" applyBorder="1" applyAlignment="1" applyProtection="1">
      <alignment horizontal="center" vertical="center" wrapText="1"/>
    </xf>
    <xf numFmtId="0" fontId="2" fillId="19" borderId="29" xfId="0" applyFont="1" applyFill="1" applyBorder="1" applyAlignment="1" applyProtection="1">
      <alignment horizontal="center" vertical="center" wrapText="1"/>
    </xf>
    <xf numFmtId="1" fontId="2" fillId="19" borderId="23" xfId="0" applyNumberFormat="1" applyFont="1" applyFill="1" applyBorder="1" applyAlignment="1" applyProtection="1">
      <alignment horizontal="center" vertical="center"/>
    </xf>
    <xf numFmtId="1" fontId="2" fillId="19" borderId="24" xfId="0" applyNumberFormat="1" applyFont="1" applyFill="1" applyBorder="1" applyAlignment="1" applyProtection="1">
      <alignment horizontal="center" vertical="center"/>
    </xf>
    <xf numFmtId="1" fontId="2" fillId="19" borderId="28" xfId="0" applyNumberFormat="1" applyFont="1" applyFill="1" applyBorder="1" applyAlignment="1" applyProtection="1">
      <alignment horizontal="center" vertical="center"/>
    </xf>
    <xf numFmtId="1" fontId="2" fillId="19" borderId="29" xfId="0" applyNumberFormat="1" applyFont="1" applyFill="1" applyBorder="1" applyAlignment="1" applyProtection="1">
      <alignment horizontal="center" vertical="center"/>
    </xf>
    <xf numFmtId="0" fontId="18" fillId="20" borderId="20" xfId="0" applyFont="1" applyFill="1" applyBorder="1" applyAlignment="1" applyProtection="1">
      <alignment horizontal="center" vertical="center" wrapText="1"/>
    </xf>
    <xf numFmtId="0" fontId="18" fillId="20" borderId="21" xfId="0" applyFont="1" applyFill="1" applyBorder="1" applyAlignment="1" applyProtection="1">
      <alignment horizontal="center" vertical="center" wrapText="1"/>
    </xf>
    <xf numFmtId="0" fontId="8" fillId="12" borderId="4" xfId="0" applyFont="1" applyFill="1" applyBorder="1" applyAlignment="1" applyProtection="1">
      <alignment horizontal="center" vertical="center"/>
    </xf>
    <xf numFmtId="166" fontId="25" fillId="18" borderId="6" xfId="0" applyNumberFormat="1" applyFont="1" applyFill="1" applyBorder="1" applyAlignment="1" applyProtection="1">
      <alignment horizontal="right" vertical="center" indent="4"/>
    </xf>
    <xf numFmtId="166" fontId="25" fillId="18" borderId="7" xfId="0" applyNumberFormat="1" applyFont="1" applyFill="1" applyBorder="1" applyAlignment="1" applyProtection="1">
      <alignment horizontal="right" vertical="center" indent="4"/>
    </xf>
    <xf numFmtId="166" fontId="25" fillId="18" borderId="10" xfId="0" applyNumberFormat="1" applyFont="1" applyFill="1" applyBorder="1" applyAlignment="1" applyProtection="1">
      <alignment horizontal="right" vertical="center" indent="4"/>
    </xf>
    <xf numFmtId="166" fontId="25" fillId="18" borderId="0" xfId="0" applyNumberFormat="1" applyFont="1" applyFill="1" applyBorder="1" applyAlignment="1" applyProtection="1">
      <alignment horizontal="right" vertical="center" indent="4"/>
    </xf>
    <xf numFmtId="166" fontId="25" fillId="18" borderId="11" xfId="0" applyNumberFormat="1" applyFont="1" applyFill="1" applyBorder="1" applyAlignment="1" applyProtection="1">
      <alignment horizontal="right" vertical="center" indent="4"/>
    </xf>
    <xf numFmtId="166" fontId="25" fillId="18" borderId="12" xfId="0" applyNumberFormat="1" applyFont="1" applyFill="1" applyBorder="1" applyAlignment="1" applyProtection="1">
      <alignment horizontal="right" vertical="center" indent="4"/>
    </xf>
    <xf numFmtId="0" fontId="26" fillId="18" borderId="8" xfId="0" applyFont="1" applyFill="1" applyBorder="1" applyAlignment="1" applyProtection="1">
      <alignment horizontal="center" vertical="center"/>
    </xf>
    <xf numFmtId="0" fontId="26" fillId="18" borderId="30" xfId="0" applyFont="1" applyFill="1" applyBorder="1" applyAlignment="1" applyProtection="1">
      <alignment horizontal="center" vertical="center"/>
    </xf>
    <xf numFmtId="0" fontId="26" fillId="18" borderId="9" xfId="0" applyFont="1" applyFill="1" applyBorder="1" applyAlignment="1" applyProtection="1">
      <alignment horizontal="center" vertical="center"/>
    </xf>
    <xf numFmtId="0" fontId="14" fillId="12" borderId="4" xfId="0" applyFont="1" applyFill="1" applyBorder="1" applyAlignment="1" applyProtection="1">
      <alignment horizontal="center" vertical="center" wrapText="1"/>
    </xf>
    <xf numFmtId="0" fontId="14" fillId="12" borderId="5" xfId="0" applyFont="1" applyFill="1" applyBorder="1" applyAlignment="1" applyProtection="1">
      <alignment horizontal="center" vertical="center" wrapText="1"/>
    </xf>
    <xf numFmtId="0" fontId="16" fillId="14" borderId="46" xfId="0" applyFont="1" applyFill="1" applyBorder="1" applyAlignment="1" applyProtection="1">
      <alignment horizontal="center" vertical="center" wrapText="1"/>
    </xf>
    <xf numFmtId="0" fontId="16" fillId="14" borderId="47" xfId="0" applyFont="1" applyFill="1" applyBorder="1" applyAlignment="1" applyProtection="1">
      <alignment horizontal="center" vertical="center" wrapText="1"/>
    </xf>
    <xf numFmtId="0" fontId="16" fillId="14" borderId="48" xfId="0" applyFont="1" applyFill="1" applyBorder="1" applyAlignment="1" applyProtection="1">
      <alignment horizontal="center" vertical="center" wrapText="1"/>
    </xf>
    <xf numFmtId="0" fontId="16" fillId="14" borderId="45" xfId="0" applyFont="1" applyFill="1" applyBorder="1" applyAlignment="1" applyProtection="1">
      <alignment horizontal="center" vertical="center" wrapText="1"/>
    </xf>
    <xf numFmtId="0" fontId="16" fillId="14" borderId="43" xfId="0" applyFont="1" applyFill="1" applyBorder="1" applyAlignment="1" applyProtection="1">
      <alignment horizontal="center" vertical="center" wrapText="1"/>
    </xf>
    <xf numFmtId="0" fontId="4" fillId="14" borderId="20" xfId="0" applyFont="1" applyFill="1" applyBorder="1" applyAlignment="1" applyProtection="1">
      <alignment horizontal="center" vertical="center" wrapText="1"/>
    </xf>
    <xf numFmtId="0" fontId="4" fillId="14" borderId="22" xfId="0" applyFont="1" applyFill="1" applyBorder="1" applyAlignment="1" applyProtection="1">
      <alignment horizontal="center" vertical="center" wrapText="1"/>
    </xf>
    <xf numFmtId="0" fontId="4" fillId="14" borderId="21" xfId="0" applyFont="1" applyFill="1" applyBorder="1" applyAlignment="1" applyProtection="1">
      <alignment horizontal="center" vertical="center" wrapText="1"/>
    </xf>
    <xf numFmtId="0" fontId="4" fillId="14" borderId="23" xfId="0" applyFont="1" applyFill="1" applyBorder="1" applyAlignment="1" applyProtection="1">
      <alignment horizontal="center" vertical="center" wrapText="1"/>
    </xf>
    <xf numFmtId="0" fontId="4" fillId="14" borderId="4" xfId="0" applyFont="1" applyFill="1" applyBorder="1" applyAlignment="1" applyProtection="1">
      <alignment horizontal="center" vertical="center" wrapText="1"/>
    </xf>
    <xf numFmtId="0" fontId="4" fillId="14" borderId="24" xfId="0" applyFont="1" applyFill="1" applyBorder="1" applyAlignment="1" applyProtection="1">
      <alignment horizontal="center" vertical="center" wrapText="1"/>
    </xf>
    <xf numFmtId="14" fontId="14" fillId="3" borderId="6" xfId="0" applyNumberFormat="1" applyFont="1" applyFill="1" applyBorder="1" applyAlignment="1" applyProtection="1">
      <alignment horizontal="center" vertical="center"/>
      <protection locked="0"/>
    </xf>
    <xf numFmtId="14" fontId="14" fillId="3" borderId="7" xfId="0" applyNumberFormat="1" applyFont="1" applyFill="1" applyBorder="1" applyAlignment="1" applyProtection="1">
      <alignment horizontal="center" vertical="center"/>
      <protection locked="0"/>
    </xf>
    <xf numFmtId="14" fontId="14" fillId="3" borderId="8" xfId="0" applyNumberFormat="1" applyFont="1" applyFill="1" applyBorder="1" applyAlignment="1" applyProtection="1">
      <alignment horizontal="center" vertical="center"/>
      <protection locked="0"/>
    </xf>
    <xf numFmtId="14" fontId="14" fillId="3" borderId="11" xfId="0" applyNumberFormat="1" applyFont="1" applyFill="1" applyBorder="1" applyAlignment="1" applyProtection="1">
      <alignment horizontal="center" vertical="center"/>
      <protection locked="0"/>
    </xf>
    <xf numFmtId="14" fontId="14" fillId="3" borderId="12" xfId="0" applyNumberFormat="1" applyFont="1" applyFill="1" applyBorder="1" applyAlignment="1" applyProtection="1">
      <alignment horizontal="center" vertical="center"/>
      <protection locked="0"/>
    </xf>
    <xf numFmtId="14" fontId="14" fillId="3" borderId="9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5" xfId="0" applyFont="1" applyFill="1" applyBorder="1" applyAlignment="1" applyProtection="1">
      <alignment horizontal="left" vertical="top" wrapText="1" indent="1"/>
    </xf>
    <xf numFmtId="0" fontId="11" fillId="5" borderId="16" xfId="0" applyFont="1" applyFill="1" applyBorder="1" applyAlignment="1" applyProtection="1">
      <alignment horizontal="left" vertical="top" wrapText="1" indent="1"/>
    </xf>
    <xf numFmtId="0" fontId="11" fillId="5" borderId="19" xfId="0" applyFont="1" applyFill="1" applyBorder="1" applyAlignment="1" applyProtection="1">
      <alignment horizontal="left" vertical="top" wrapText="1" indent="1"/>
    </xf>
    <xf numFmtId="0" fontId="14" fillId="8" borderId="1" xfId="0" applyFont="1" applyFill="1" applyBorder="1" applyAlignment="1" applyProtection="1">
      <alignment horizontal="center" vertical="center" wrapText="1"/>
    </xf>
    <xf numFmtId="0" fontId="14" fillId="8" borderId="2" xfId="0" applyFont="1" applyFill="1" applyBorder="1" applyAlignment="1" applyProtection="1">
      <alignment horizontal="center" vertical="center" wrapText="1"/>
    </xf>
    <xf numFmtId="0" fontId="14" fillId="8" borderId="3" xfId="0" applyFont="1" applyFill="1" applyBorder="1" applyAlignment="1" applyProtection="1">
      <alignment horizontal="center" vertical="center" wrapText="1"/>
    </xf>
    <xf numFmtId="0" fontId="2" fillId="6" borderId="4" xfId="0" applyFont="1" applyFill="1" applyBorder="1" applyAlignment="1" applyProtection="1">
      <alignment horizontal="center" vertical="center" wrapText="1"/>
    </xf>
    <xf numFmtId="0" fontId="15" fillId="6" borderId="1" xfId="0" applyFont="1" applyFill="1" applyBorder="1" applyAlignment="1" applyProtection="1">
      <alignment horizontal="center" vertical="center" wrapText="1"/>
    </xf>
    <xf numFmtId="0" fontId="15" fillId="6" borderId="2" xfId="0" applyFont="1" applyFill="1" applyBorder="1" applyAlignment="1" applyProtection="1">
      <alignment horizontal="center" vertical="center" wrapText="1"/>
    </xf>
    <xf numFmtId="0" fontId="15" fillId="6" borderId="3" xfId="0" applyFont="1" applyFill="1" applyBorder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1" fontId="4" fillId="16" borderId="5" xfId="0" applyNumberFormat="1" applyFont="1" applyFill="1" applyBorder="1" applyAlignment="1" applyProtection="1">
      <alignment horizontal="center" vertical="center"/>
    </xf>
    <xf numFmtId="1" fontId="4" fillId="16" borderId="16" xfId="0" applyNumberFormat="1" applyFont="1" applyFill="1" applyBorder="1" applyAlignment="1" applyProtection="1">
      <alignment horizontal="center" vertical="center"/>
    </xf>
    <xf numFmtId="1" fontId="4" fillId="16" borderId="19" xfId="0" applyNumberFormat="1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17" fillId="12" borderId="1" xfId="0" applyFont="1" applyFill="1" applyBorder="1" applyAlignment="1" applyProtection="1">
      <alignment horizontal="center" vertical="center"/>
    </xf>
    <xf numFmtId="0" fontId="17" fillId="12" borderId="2" xfId="0" applyFont="1" applyFill="1" applyBorder="1" applyAlignment="1" applyProtection="1">
      <alignment horizontal="center" vertical="center"/>
    </xf>
    <xf numFmtId="0" fontId="17" fillId="12" borderId="3" xfId="0" applyFont="1" applyFill="1" applyBorder="1" applyAlignment="1" applyProtection="1">
      <alignment horizontal="center" vertical="center"/>
    </xf>
    <xf numFmtId="0" fontId="2" fillId="13" borderId="4" xfId="0" applyFont="1" applyFill="1" applyBorder="1" applyAlignment="1" applyProtection="1">
      <alignment horizontal="center" vertical="center"/>
    </xf>
    <xf numFmtId="0" fontId="2" fillId="13" borderId="5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/>
    </xf>
    <xf numFmtId="0" fontId="2" fillId="6" borderId="2" xfId="0" applyFont="1" applyFill="1" applyBorder="1" applyAlignment="1" applyProtection="1">
      <alignment horizontal="center"/>
    </xf>
    <xf numFmtId="0" fontId="2" fillId="6" borderId="3" xfId="0" applyFont="1" applyFill="1" applyBorder="1" applyAlignment="1" applyProtection="1">
      <alignment horizontal="center"/>
    </xf>
    <xf numFmtId="0" fontId="2" fillId="5" borderId="1" xfId="0" applyFont="1" applyFill="1" applyBorder="1" applyAlignment="1" applyProtection="1">
      <alignment horizontal="left" vertical="center" wrapText="1" indent="1"/>
    </xf>
    <xf numFmtId="0" fontId="16" fillId="2" borderId="0" xfId="0" applyFont="1" applyFill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left" vertical="center"/>
    </xf>
    <xf numFmtId="0" fontId="2" fillId="6" borderId="2" xfId="0" applyFont="1" applyFill="1" applyBorder="1" applyAlignment="1" applyProtection="1">
      <alignment horizontal="left" vertical="center"/>
    </xf>
    <xf numFmtId="0" fontId="2" fillId="6" borderId="3" xfId="0" applyFont="1" applyFill="1" applyBorder="1" applyAlignment="1" applyProtection="1">
      <alignment horizontal="left" vertical="center"/>
    </xf>
    <xf numFmtId="0" fontId="2" fillId="5" borderId="6" xfId="0" applyFont="1" applyFill="1" applyBorder="1" applyAlignment="1" applyProtection="1">
      <alignment horizontal="left" vertical="center" wrapText="1" indent="1"/>
    </xf>
    <xf numFmtId="0" fontId="2" fillId="5" borderId="10" xfId="0" applyFont="1" applyFill="1" applyBorder="1" applyAlignment="1" applyProtection="1">
      <alignment horizontal="left" vertical="center" wrapText="1" indent="1"/>
    </xf>
    <xf numFmtId="0" fontId="2" fillId="5" borderId="16" xfId="0" applyFont="1" applyFill="1" applyBorder="1" applyAlignment="1" applyProtection="1">
      <alignment horizontal="left" vertical="center" wrapText="1" indent="1"/>
    </xf>
    <xf numFmtId="0" fontId="2" fillId="5" borderId="19" xfId="0" applyFont="1" applyFill="1" applyBorder="1" applyAlignment="1" applyProtection="1">
      <alignment horizontal="left" vertical="center" wrapText="1" indent="1"/>
    </xf>
    <xf numFmtId="0" fontId="79" fillId="2" borderId="0" xfId="0" applyFont="1" applyFill="1" applyBorder="1" applyAlignment="1" applyProtection="1">
      <alignment horizontal="center" vertical="center"/>
    </xf>
    <xf numFmtId="1" fontId="70" fillId="2" borderId="10" xfId="0" applyNumberFormat="1" applyFont="1" applyFill="1" applyBorder="1" applyAlignment="1" applyProtection="1">
      <alignment horizontal="left" vertical="center"/>
    </xf>
    <xf numFmtId="1" fontId="70" fillId="2" borderId="0" xfId="0" applyNumberFormat="1" applyFont="1" applyFill="1" applyBorder="1" applyAlignment="1" applyProtection="1">
      <alignment horizontal="left" vertical="center"/>
    </xf>
    <xf numFmtId="1" fontId="4" fillId="8" borderId="6" xfId="0" applyNumberFormat="1" applyFont="1" applyFill="1" applyBorder="1" applyAlignment="1" applyProtection="1">
      <alignment horizontal="center" vertical="center"/>
    </xf>
    <xf numFmtId="1" fontId="4" fillId="8" borderId="10" xfId="0" applyNumberFormat="1" applyFont="1" applyFill="1" applyBorder="1" applyAlignment="1" applyProtection="1">
      <alignment horizontal="center" vertical="center"/>
    </xf>
    <xf numFmtId="1" fontId="4" fillId="8" borderId="11" xfId="0" applyNumberFormat="1" applyFont="1" applyFill="1" applyBorder="1" applyAlignment="1" applyProtection="1">
      <alignment horizontal="center" vertical="center"/>
    </xf>
    <xf numFmtId="2" fontId="4" fillId="8" borderId="7" xfId="0" applyNumberFormat="1" applyFont="1" applyFill="1" applyBorder="1" applyAlignment="1" applyProtection="1">
      <alignment horizontal="center" vertical="center"/>
    </xf>
    <xf numFmtId="2" fontId="4" fillId="8" borderId="0" xfId="0" applyNumberFormat="1" applyFont="1" applyFill="1" applyBorder="1" applyAlignment="1" applyProtection="1">
      <alignment horizontal="center" vertical="center"/>
    </xf>
    <xf numFmtId="2" fontId="4" fillId="8" borderId="12" xfId="0" applyNumberFormat="1" applyFont="1" applyFill="1" applyBorder="1" applyAlignment="1" applyProtection="1">
      <alignment horizontal="center" vertical="center"/>
    </xf>
    <xf numFmtId="1" fontId="4" fillId="8" borderId="8" xfId="0" applyNumberFormat="1" applyFont="1" applyFill="1" applyBorder="1" applyAlignment="1" applyProtection="1">
      <alignment horizontal="center" vertical="center"/>
    </xf>
    <xf numFmtId="1" fontId="4" fillId="8" borderId="30" xfId="0" applyNumberFormat="1" applyFont="1" applyFill="1" applyBorder="1" applyAlignment="1" applyProtection="1">
      <alignment horizontal="center" vertical="center"/>
    </xf>
    <xf numFmtId="1" fontId="4" fillId="8" borderId="9" xfId="0" applyNumberFormat="1" applyFont="1" applyFill="1" applyBorder="1" applyAlignment="1" applyProtection="1">
      <alignment horizontal="center" vertical="center"/>
    </xf>
    <xf numFmtId="1" fontId="4" fillId="16" borderId="7" xfId="0" applyNumberFormat="1" applyFont="1" applyFill="1" applyBorder="1" applyAlignment="1" applyProtection="1">
      <alignment horizontal="center" vertical="center"/>
    </xf>
    <xf numFmtId="1" fontId="4" fillId="16" borderId="0" xfId="0" applyNumberFormat="1" applyFont="1" applyFill="1" applyBorder="1" applyAlignment="1" applyProtection="1">
      <alignment horizontal="center" vertical="center"/>
    </xf>
    <xf numFmtId="1" fontId="4" fillId="16" borderId="12" xfId="0" applyNumberFormat="1" applyFont="1" applyFill="1" applyBorder="1" applyAlignment="1" applyProtection="1">
      <alignment horizontal="center" vertical="center"/>
    </xf>
    <xf numFmtId="0" fontId="71" fillId="0" borderId="5" xfId="0" applyFont="1" applyBorder="1" applyAlignment="1" applyProtection="1">
      <alignment horizontal="center" vertical="center" wrapText="1"/>
    </xf>
    <xf numFmtId="0" fontId="71" fillId="0" borderId="19" xfId="0" applyFont="1" applyBorder="1" applyAlignment="1" applyProtection="1">
      <alignment horizontal="center" vertical="center" wrapText="1"/>
    </xf>
    <xf numFmtId="0" fontId="14" fillId="3" borderId="7" xfId="0" applyFont="1" applyFill="1" applyBorder="1" applyAlignment="1" applyProtection="1">
      <alignment horizontal="center" vertical="center" wrapText="1"/>
      <protection locked="0"/>
    </xf>
    <xf numFmtId="0" fontId="14" fillId="3" borderId="8" xfId="0" applyFont="1" applyFill="1" applyBorder="1" applyAlignment="1" applyProtection="1">
      <alignment horizontal="center" vertical="center" wrapText="1"/>
      <protection locked="0"/>
    </xf>
    <xf numFmtId="0" fontId="14" fillId="3" borderId="12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14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</xf>
    <xf numFmtId="0" fontId="11" fillId="6" borderId="2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11" fillId="6" borderId="4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0" fillId="2" borderId="0" xfId="0" applyFont="1" applyFill="1" applyAlignment="1">
      <alignment horizontal="center"/>
    </xf>
    <xf numFmtId="0" fontId="8" fillId="4" borderId="4" xfId="0" applyFont="1" applyFill="1" applyBorder="1" applyAlignment="1" applyProtection="1">
      <alignment horizontal="left" vertical="center"/>
    </xf>
    <xf numFmtId="0" fontId="2" fillId="6" borderId="4" xfId="0" applyFont="1" applyFill="1" applyBorder="1" applyAlignment="1" applyProtection="1">
      <alignment horizontal="left" vertical="center" indent="2"/>
    </xf>
    <xf numFmtId="0" fontId="10" fillId="3" borderId="1" xfId="0" applyFont="1" applyFill="1" applyBorder="1" applyAlignment="1" applyProtection="1">
      <alignment horizontal="left" vertical="center" indent="2"/>
      <protection locked="0"/>
    </xf>
    <xf numFmtId="0" fontId="10" fillId="3" borderId="2" xfId="0" applyFont="1" applyFill="1" applyBorder="1" applyAlignment="1" applyProtection="1">
      <alignment horizontal="left" vertical="center" indent="2"/>
      <protection locked="0"/>
    </xf>
    <xf numFmtId="0" fontId="10" fillId="3" borderId="3" xfId="0" applyFont="1" applyFill="1" applyBorder="1" applyAlignment="1" applyProtection="1">
      <alignment horizontal="left" vertical="center" indent="2"/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left" vertical="center" indent="1"/>
    </xf>
    <xf numFmtId="0" fontId="2" fillId="6" borderId="2" xfId="0" applyFont="1" applyFill="1" applyBorder="1" applyAlignment="1" applyProtection="1">
      <alignment horizontal="left" vertical="center" indent="1"/>
    </xf>
    <xf numFmtId="0" fontId="66" fillId="3" borderId="4" xfId="2" applyFill="1" applyBorder="1" applyAlignment="1" applyProtection="1">
      <alignment horizontal="center"/>
      <protection locked="0"/>
    </xf>
    <xf numFmtId="0" fontId="2" fillId="5" borderId="4" xfId="0" applyFont="1" applyFill="1" applyBorder="1" applyAlignment="1" applyProtection="1">
      <alignment horizontal="left" vertical="center"/>
      <protection locked="0"/>
    </xf>
    <xf numFmtId="0" fontId="2" fillId="6" borderId="3" xfId="0" applyFont="1" applyFill="1" applyBorder="1" applyAlignment="1" applyProtection="1">
      <alignment horizontal="left" vertical="center" indent="1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3" borderId="3" xfId="0" applyFont="1" applyFill="1" applyBorder="1" applyAlignment="1" applyProtection="1">
      <alignment horizontal="center"/>
      <protection locked="0"/>
    </xf>
    <xf numFmtId="0" fontId="11" fillId="6" borderId="1" xfId="0" applyFont="1" applyFill="1" applyBorder="1" applyAlignment="1" applyProtection="1">
      <alignment horizontal="left" vertical="center" wrapText="1" indent="2"/>
    </xf>
    <xf numFmtId="0" fontId="11" fillId="6" borderId="2" xfId="0" applyFont="1" applyFill="1" applyBorder="1" applyAlignment="1" applyProtection="1">
      <alignment horizontal="left" vertical="center" wrapText="1" indent="2"/>
    </xf>
    <xf numFmtId="0" fontId="11" fillId="6" borderId="3" xfId="0" applyFont="1" applyFill="1" applyBorder="1" applyAlignment="1" applyProtection="1">
      <alignment horizontal="left" vertical="center" wrapText="1" indent="2"/>
    </xf>
    <xf numFmtId="165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Border="1" applyAlignment="1" applyProtection="1">
      <alignment horizontal="right"/>
    </xf>
    <xf numFmtId="0" fontId="7" fillId="3" borderId="1" xfId="0" applyFont="1" applyFill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0" fontId="2" fillId="5" borderId="4" xfId="0" applyFont="1" applyFill="1" applyBorder="1" applyAlignment="1" applyProtection="1">
      <alignment horizontal="left" vertical="center"/>
    </xf>
    <xf numFmtId="0" fontId="2" fillId="6" borderId="1" xfId="0" applyFont="1" applyFill="1" applyBorder="1" applyAlignment="1" applyProtection="1">
      <alignment horizontal="left" vertical="center" indent="2"/>
    </xf>
    <xf numFmtId="0" fontId="2" fillId="6" borderId="3" xfId="0" applyFont="1" applyFill="1" applyBorder="1" applyAlignment="1" applyProtection="1">
      <alignment horizontal="left" vertical="center" indent="2"/>
    </xf>
    <xf numFmtId="164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58" fillId="0" borderId="6" xfId="0" applyFont="1" applyFill="1" applyBorder="1" applyAlignment="1" applyProtection="1">
      <alignment horizontal="center" vertical="center"/>
    </xf>
    <xf numFmtId="0" fontId="58" fillId="0" borderId="7" xfId="0" applyFont="1" applyFill="1" applyBorder="1" applyAlignment="1" applyProtection="1">
      <alignment horizontal="center" vertical="center"/>
    </xf>
    <xf numFmtId="0" fontId="58" fillId="0" borderId="8" xfId="0" applyFont="1" applyFill="1" applyBorder="1" applyAlignment="1" applyProtection="1">
      <alignment horizontal="center" vertical="center"/>
    </xf>
    <xf numFmtId="0" fontId="58" fillId="0" borderId="10" xfId="0" applyFont="1" applyFill="1" applyBorder="1" applyAlignment="1" applyProtection="1">
      <alignment horizontal="center" vertical="center"/>
    </xf>
    <xf numFmtId="0" fontId="58" fillId="0" borderId="0" xfId="0" applyFont="1" applyFill="1" applyBorder="1" applyAlignment="1" applyProtection="1">
      <alignment horizontal="center" vertical="center"/>
    </xf>
    <xf numFmtId="0" fontId="58" fillId="0" borderId="30" xfId="0" applyFont="1" applyFill="1" applyBorder="1" applyAlignment="1" applyProtection="1">
      <alignment horizontal="center" vertical="center"/>
    </xf>
    <xf numFmtId="0" fontId="58" fillId="0" borderId="11" xfId="0" applyFont="1" applyFill="1" applyBorder="1" applyAlignment="1" applyProtection="1">
      <alignment horizontal="center" vertical="center"/>
    </xf>
    <xf numFmtId="0" fontId="58" fillId="0" borderId="12" xfId="0" applyFont="1" applyFill="1" applyBorder="1" applyAlignment="1" applyProtection="1">
      <alignment horizontal="center" vertical="center"/>
    </xf>
    <xf numFmtId="0" fontId="58" fillId="0" borderId="9" xfId="0" applyFont="1" applyFill="1" applyBorder="1" applyAlignment="1" applyProtection="1">
      <alignment horizontal="center" vertical="center"/>
    </xf>
    <xf numFmtId="0" fontId="0" fillId="14" borderId="0" xfId="0" applyFill="1" applyAlignment="1">
      <alignment horizontal="left" wrapText="1"/>
    </xf>
    <xf numFmtId="0" fontId="53" fillId="17" borderId="0" xfId="0" applyFont="1" applyFill="1" applyAlignment="1">
      <alignment horizontal="left" wrapText="1"/>
    </xf>
    <xf numFmtId="0" fontId="0" fillId="27" borderId="0" xfId="0" applyFill="1" applyAlignment="1">
      <alignment horizontal="left" wrapText="1"/>
    </xf>
    <xf numFmtId="0" fontId="0" fillId="17" borderId="0" xfId="0" applyFill="1" applyAlignment="1">
      <alignment horizontal="left" wrapText="1"/>
    </xf>
    <xf numFmtId="0" fontId="0" fillId="27" borderId="0" xfId="0" applyFont="1" applyFill="1" applyAlignment="1">
      <alignment horizontal="left" vertical="center" wrapText="1"/>
    </xf>
    <xf numFmtId="0" fontId="0" fillId="17" borderId="0" xfId="0" applyFill="1" applyAlignment="1">
      <alignment horizontal="left"/>
    </xf>
    <xf numFmtId="0" fontId="0" fillId="17" borderId="0" xfId="0" quotePrefix="1" applyFill="1" applyAlignment="1">
      <alignment horizontal="left" wrapText="1"/>
    </xf>
    <xf numFmtId="0" fontId="0" fillId="17" borderId="0" xfId="0" applyFont="1" applyFill="1" applyAlignment="1">
      <alignment horizontal="left" wrapText="1"/>
    </xf>
    <xf numFmtId="0" fontId="4" fillId="14" borderId="0" xfId="0" applyFont="1" applyFill="1" applyAlignment="1">
      <alignment horizontal="left" wrapText="1"/>
    </xf>
    <xf numFmtId="0" fontId="23" fillId="2" borderId="14" xfId="0" applyFont="1" applyFill="1" applyBorder="1" applyAlignment="1">
      <alignment horizontal="center" vertical="center" wrapText="1"/>
    </xf>
    <xf numFmtId="0" fontId="68" fillId="0" borderId="5" xfId="0" applyFont="1" applyBorder="1" applyAlignment="1" applyProtection="1">
      <alignment horizontal="center" vertical="center"/>
      <protection locked="0"/>
    </xf>
    <xf numFmtId="0" fontId="68" fillId="0" borderId="16" xfId="0" applyFont="1" applyBorder="1" applyAlignment="1" applyProtection="1">
      <alignment horizontal="center" vertical="center"/>
      <protection locked="0"/>
    </xf>
    <xf numFmtId="0" fontId="68" fillId="0" borderId="19" xfId="0" applyFont="1" applyBorder="1" applyAlignment="1" applyProtection="1">
      <alignment horizontal="center" vertical="center"/>
      <protection locked="0"/>
    </xf>
    <xf numFmtId="0" fontId="67" fillId="7" borderId="0" xfId="0" applyFont="1" applyFill="1" applyAlignment="1">
      <alignment horizontal="center"/>
    </xf>
    <xf numFmtId="0" fontId="0" fillId="17" borderId="0" xfId="0" applyFill="1" applyAlignment="1">
      <alignment horizontal="left" vertical="top" wrapText="1"/>
    </xf>
    <xf numFmtId="0" fontId="74" fillId="29" borderId="25" xfId="0" applyFont="1" applyFill="1" applyBorder="1" applyAlignment="1">
      <alignment horizontal="left" vertical="center" wrapText="1"/>
    </xf>
    <xf numFmtId="0" fontId="74" fillId="29" borderId="26" xfId="0" applyFont="1" applyFill="1" applyBorder="1" applyAlignment="1">
      <alignment horizontal="left" vertical="center" wrapText="1"/>
    </xf>
    <xf numFmtId="0" fontId="74" fillId="29" borderId="27" xfId="0" applyFont="1" applyFill="1" applyBorder="1" applyAlignment="1">
      <alignment horizontal="left" vertical="center" wrapText="1"/>
    </xf>
    <xf numFmtId="0" fontId="0" fillId="27" borderId="0" xfId="0" quotePrefix="1" applyFont="1" applyFill="1" applyAlignment="1">
      <alignment horizontal="left" vertical="center" wrapText="1"/>
    </xf>
    <xf numFmtId="0" fontId="57" fillId="20" borderId="1" xfId="0" applyFont="1" applyFill="1" applyBorder="1" applyAlignment="1" applyProtection="1">
      <alignment horizontal="center" vertical="center"/>
    </xf>
    <xf numFmtId="0" fontId="57" fillId="20" borderId="3" xfId="0" applyFont="1" applyFill="1" applyBorder="1" applyAlignment="1" applyProtection="1">
      <alignment horizontal="center" vertical="center"/>
    </xf>
    <xf numFmtId="0" fontId="4" fillId="12" borderId="1" xfId="0" applyFont="1" applyFill="1" applyBorder="1" applyAlignment="1" applyProtection="1">
      <alignment horizontal="center" vertical="center"/>
    </xf>
    <xf numFmtId="0" fontId="4" fillId="12" borderId="3" xfId="0" applyFont="1" applyFill="1" applyBorder="1" applyAlignment="1" applyProtection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175">
    <dxf>
      <fill>
        <patternFill>
          <bgColor theme="8" tint="0.79998168889431442"/>
        </patternFill>
      </fill>
    </dxf>
    <dxf>
      <font>
        <color theme="5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>
          <bgColor rgb="FFE3B3B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ont>
        <b/>
        <i val="0"/>
        <color rgb="FFFF0000"/>
      </font>
      <fill>
        <patternFill>
          <bgColor rgb="FFFFCCCC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F3D2CD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rgb="FFFF0000"/>
      </font>
    </dxf>
    <dxf>
      <font>
        <strike/>
        <color rgb="FFC00000"/>
      </font>
    </dxf>
    <dxf>
      <font>
        <strike val="0"/>
        <u val="none"/>
        <color rgb="FFFF0000"/>
      </font>
    </dxf>
    <dxf>
      <font>
        <strike/>
        <color rgb="FFC00000"/>
      </font>
    </dxf>
    <dxf>
      <font>
        <strike val="0"/>
        <u val="none"/>
        <color rgb="FFFF0000"/>
      </font>
    </dxf>
    <dxf>
      <font>
        <strike/>
        <color rgb="FFC0000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47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66FF33"/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GESTOR!$AI$39:$AI$59</c:f>
              <c:strCache>
                <c:ptCount val="21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  <c:pt idx="19">
                  <c:v>T</c:v>
                </c:pt>
                <c:pt idx="20">
                  <c:v>U</c:v>
                </c:pt>
              </c:strCache>
            </c:strRef>
          </c:tx>
          <c:spPr>
            <a:solidFill>
              <a:sysClr val="window" lastClr="FFFFFF"/>
            </a:solidFill>
            <a:ln>
              <a:noFill/>
            </a:ln>
            <a:effectLst/>
          </c:spPr>
          <c:invertIfNegative val="0"/>
          <c:val>
            <c:numRef>
              <c:f>GESTOR!$AJ$39:$AJ$59</c:f>
              <c:numCache>
                <c:formatCode>dd/mm/yy;@</c:formatCode>
                <c:ptCount val="21"/>
              </c:numCache>
            </c:numRef>
          </c:val>
        </c:ser>
        <c:ser>
          <c:idx val="1"/>
          <c:order val="1"/>
          <c:tx>
            <c:strRef>
              <c:f>GESTOR!$AI$39:$AI$59</c:f>
              <c:strCache>
                <c:ptCount val="21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  <c:pt idx="19">
                  <c:v>T</c:v>
                </c:pt>
                <c:pt idx="20">
                  <c:v>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GESTOR!$AL$39:$AL$59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517895904"/>
        <c:axId val="517894336"/>
      </c:barChart>
      <c:catAx>
        <c:axId val="517895904"/>
        <c:scaling>
          <c:orientation val="maxMin"/>
        </c:scaling>
        <c:delete val="0"/>
        <c:axPos val="l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17894336"/>
        <c:crosses val="autoZero"/>
        <c:auto val="1"/>
        <c:lblAlgn val="ctr"/>
        <c:lblOffset val="100"/>
        <c:noMultiLvlLbl val="0"/>
      </c:catAx>
      <c:valAx>
        <c:axId val="517894336"/>
        <c:scaling>
          <c:orientation val="minMax"/>
          <c:max val="42185"/>
          <c:min val="38353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yy;@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PE"/>
          </a:p>
        </c:txPr>
        <c:crossAx val="517895904"/>
        <c:crosses val="autoZero"/>
        <c:crossBetween val="between"/>
        <c:majorUnit val="200"/>
        <c:min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tmp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0</xdr:colOff>
      <xdr:row>26</xdr:row>
      <xdr:rowOff>352425</xdr:rowOff>
    </xdr:from>
    <xdr:to>
      <xdr:col>52</xdr:col>
      <xdr:colOff>0</xdr:colOff>
      <xdr:row>31</xdr:row>
      <xdr:rowOff>1</xdr:rowOff>
    </xdr:to>
    <xdr:sp macro="" textlink="">
      <xdr:nvSpPr>
        <xdr:cNvPr id="2" name="Rectángulo redondeado 2"/>
        <xdr:cNvSpPr/>
      </xdr:nvSpPr>
      <xdr:spPr>
        <a:xfrm>
          <a:off x="25831800" y="5438775"/>
          <a:ext cx="6238875" cy="1104901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PE" sz="1400" b="1">
              <a:solidFill>
                <a:srgbClr val="FF0000"/>
              </a:solidFill>
              <a:latin typeface="+mn-lt"/>
              <a:ea typeface="+mn-ea"/>
              <a:cs typeface="+mn-cs"/>
            </a:rPr>
            <a:t>¡¡¡ IMPORTANTE !!! </a:t>
          </a:r>
          <a:r>
            <a:rPr lang="es-PE" sz="10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El Verificador de tiempos es referencial</a:t>
          </a:r>
          <a:r>
            <a:rPr lang="es-PE" sz="105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debido a que es posible que los tiempos consignados puedan ser modificados por la Comisión Evaluadora debido a:</a:t>
          </a:r>
        </a:p>
        <a:p>
          <a:pPr marL="0" indent="0" algn="ctr"/>
          <a:r>
            <a:rPr lang="es-PE" sz="105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1.- Deficiencia o inexistencia de documentación de sustento.</a:t>
          </a:r>
        </a:p>
        <a:p>
          <a:pPr marL="0" indent="0" algn="ctr"/>
          <a:r>
            <a:rPr lang="es-PE" sz="105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2.- Superposición de fechas.</a:t>
          </a:r>
        </a:p>
        <a:p>
          <a:pPr marL="0" indent="0" algn="ctr"/>
          <a:r>
            <a:rPr lang="es-PE" sz="105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3.- Indebida consignación de información.</a:t>
          </a:r>
        </a:p>
      </xdr:txBody>
    </xdr:sp>
    <xdr:clientData fPrintsWithSheet="0"/>
  </xdr:twoCellAnchor>
  <xdr:twoCellAnchor>
    <xdr:from>
      <xdr:col>18</xdr:col>
      <xdr:colOff>211666</xdr:colOff>
      <xdr:row>0</xdr:row>
      <xdr:rowOff>0</xdr:rowOff>
    </xdr:from>
    <xdr:to>
      <xdr:col>26</xdr:col>
      <xdr:colOff>285750</xdr:colOff>
      <xdr:row>3</xdr:row>
      <xdr:rowOff>12376</xdr:rowOff>
    </xdr:to>
    <xdr:pic>
      <xdr:nvPicPr>
        <xdr:cNvPr id="3" name="Imagen 77" descr="PNVR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0817"/>
        <a:stretch>
          <a:fillRect/>
        </a:stretch>
      </xdr:blipFill>
      <xdr:spPr bwMode="auto">
        <a:xfrm>
          <a:off x="6650566" y="0"/>
          <a:ext cx="6474884" cy="68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31</xdr:col>
      <xdr:colOff>433917</xdr:colOff>
      <xdr:row>79</xdr:row>
      <xdr:rowOff>0</xdr:rowOff>
    </xdr:from>
    <xdr:to>
      <xdr:col>47</xdr:col>
      <xdr:colOff>254000</xdr:colOff>
      <xdr:row>105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695325</xdr:colOff>
      <xdr:row>26</xdr:row>
      <xdr:rowOff>0</xdr:rowOff>
    </xdr:from>
    <xdr:to>
      <xdr:col>33</xdr:col>
      <xdr:colOff>1227667</xdr:colOff>
      <xdr:row>29</xdr:row>
      <xdr:rowOff>7409</xdr:rowOff>
    </xdr:to>
    <xdr:sp macro="" textlink="">
      <xdr:nvSpPr>
        <xdr:cNvPr id="5" name="Rectángulo redondeado 2"/>
        <xdr:cNvSpPr/>
      </xdr:nvSpPr>
      <xdr:spPr>
        <a:xfrm>
          <a:off x="11001375" y="5086350"/>
          <a:ext cx="8514292" cy="1121834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PE" sz="1400" b="1">
              <a:solidFill>
                <a:srgbClr val="FF0000"/>
              </a:solidFill>
              <a:latin typeface="+mn-lt"/>
              <a:ea typeface="+mn-ea"/>
              <a:cs typeface="+mn-cs"/>
            </a:rPr>
            <a:t>¡¡¡ IMPORTANTE !!! </a:t>
          </a:r>
        </a:p>
        <a:p>
          <a:pPr marL="0" indent="0" algn="ctr"/>
          <a:r>
            <a:rPr lang="es-PE" sz="10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* En 2.1 Adjuntar la copia de la cara principal de</a:t>
          </a:r>
          <a:r>
            <a:rPr lang="es-PE" sz="105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 diploma de Bachiller o Técnico Profesional (según corresponda).</a:t>
          </a:r>
          <a:endParaRPr lang="es-PE" sz="105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ctr"/>
          <a:r>
            <a:rPr lang="es-PE" sz="10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* En 2.4 Adjuntar la copia de la cara principal de Título Profesional</a:t>
          </a:r>
          <a:r>
            <a:rPr lang="es-PE" sz="105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(de corresponder).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 sz="3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PARA AMBOS CASOS ADJUNTAR LAS COPIAS EN EL </a:t>
          </a:r>
          <a:r>
            <a:rPr lang="es-PE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ARCHIVO PDF</a:t>
          </a:r>
          <a:r>
            <a:rPr lang="es-PE" sz="11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 LOS DOCUMENTOS SUSTENTATORIOS SOLICITADOS EN EL </a:t>
          </a:r>
          <a:r>
            <a:rPr lang="es-PE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ANEXO N°</a:t>
          </a:r>
          <a:r>
            <a:rPr lang="es-PE" sz="1100" b="1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02</a:t>
          </a:r>
          <a:endParaRPr lang="es-PE" sz="11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indent="0" algn="ctr"/>
          <a:endParaRPr lang="es-PE" sz="1050" b="1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>
    <xdr:from>
      <xdr:col>36</xdr:col>
      <xdr:colOff>1286295</xdr:colOff>
      <xdr:row>37</xdr:row>
      <xdr:rowOff>791063</xdr:rowOff>
    </xdr:from>
    <xdr:to>
      <xdr:col>37</xdr:col>
      <xdr:colOff>27045</xdr:colOff>
      <xdr:row>37</xdr:row>
      <xdr:rowOff>1328795</xdr:rowOff>
    </xdr:to>
    <xdr:sp macro="" textlink="">
      <xdr:nvSpPr>
        <xdr:cNvPr id="6" name="Flecha derecha 5"/>
        <xdr:cNvSpPr/>
      </xdr:nvSpPr>
      <xdr:spPr>
        <a:xfrm rot="5400000">
          <a:off x="22295304" y="8757104"/>
          <a:ext cx="537732" cy="360000"/>
        </a:xfrm>
        <a:prstGeom prst="rightArrow">
          <a:avLst/>
        </a:prstGeom>
        <a:solidFill>
          <a:schemeClr val="accent4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35</xdr:col>
      <xdr:colOff>31750</xdr:colOff>
      <xdr:row>30</xdr:row>
      <xdr:rowOff>142875</xdr:rowOff>
    </xdr:from>
    <xdr:to>
      <xdr:col>36</xdr:col>
      <xdr:colOff>1562100</xdr:colOff>
      <xdr:row>36</xdr:row>
      <xdr:rowOff>53977</xdr:rowOff>
    </xdr:to>
    <xdr:sp macro="" textlink="">
      <xdr:nvSpPr>
        <xdr:cNvPr id="7" name="Rectángulo redondeado 2"/>
        <xdr:cNvSpPr/>
      </xdr:nvSpPr>
      <xdr:spPr>
        <a:xfrm>
          <a:off x="19424650" y="6438900"/>
          <a:ext cx="3235325" cy="1397002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PE" sz="1400" b="1">
              <a:solidFill>
                <a:srgbClr val="FF0000"/>
              </a:solidFill>
              <a:latin typeface="+mn-lt"/>
              <a:ea typeface="+mn-ea"/>
              <a:cs typeface="+mn-cs"/>
            </a:rPr>
            <a:t>¡¡¡ IMPORTANTE !!! </a:t>
          </a:r>
        </a:p>
        <a:p>
          <a:pPr marL="0" indent="0" algn="ctr"/>
          <a:r>
            <a:rPr lang="es-PE" sz="10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* Luego de haber </a:t>
          </a:r>
          <a:r>
            <a:rPr lang="es-PE" sz="1050" b="1" u="sng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ordenado</a:t>
          </a:r>
          <a:r>
            <a:rPr lang="es-PE" sz="1050" b="1" u="sng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sus documentos sustentatorios de forma cronológica</a:t>
          </a:r>
          <a:r>
            <a:rPr lang="es-PE" sz="105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, teniendo en cuenta la FECHA DE CULMINACIÓN de sus trabajos, DESDE LA MÁS RECIENTE HACIA ATRÁS, podrá iniciar el llenado de las fechas.  </a:t>
          </a:r>
          <a:endParaRPr lang="es-PE" sz="1050" b="1" baseline="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28</xdr:row>
      <xdr:rowOff>38100</xdr:rowOff>
    </xdr:from>
    <xdr:to>
      <xdr:col>8</xdr:col>
      <xdr:colOff>876300</xdr:colOff>
      <xdr:row>36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7381875"/>
          <a:ext cx="5438775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66675</xdr:colOff>
      <xdr:row>153</xdr:row>
      <xdr:rowOff>0</xdr:rowOff>
    </xdr:from>
    <xdr:to>
      <xdr:col>8</xdr:col>
      <xdr:colOff>781050</xdr:colOff>
      <xdr:row>160</xdr:row>
      <xdr:rowOff>0</xdr:rowOff>
    </xdr:to>
    <xdr:pic>
      <xdr:nvPicPr>
        <xdr:cNvPr id="3" name="Imagen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56"/>
        <a:stretch/>
      </xdr:blipFill>
      <xdr:spPr bwMode="auto">
        <a:xfrm>
          <a:off x="981075" y="18230850"/>
          <a:ext cx="5438775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433387</xdr:colOff>
      <xdr:row>38</xdr:row>
      <xdr:rowOff>171450</xdr:rowOff>
    </xdr:from>
    <xdr:to>
      <xdr:col>9</xdr:col>
      <xdr:colOff>719137</xdr:colOff>
      <xdr:row>63</xdr:row>
      <xdr:rowOff>30798</xdr:rowOff>
    </xdr:to>
    <xdr:grpSp>
      <xdr:nvGrpSpPr>
        <xdr:cNvPr id="12" name="Grupo 11"/>
        <xdr:cNvGrpSpPr/>
      </xdr:nvGrpSpPr>
      <xdr:grpSpPr>
        <a:xfrm>
          <a:off x="1347787" y="8362950"/>
          <a:ext cx="5972175" cy="4621848"/>
          <a:chOff x="1271587" y="13601700"/>
          <a:chExt cx="5391150" cy="4621848"/>
        </a:xfrm>
      </xdr:grpSpPr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71587" y="13601700"/>
            <a:ext cx="5391150" cy="3852863"/>
          </a:xfrm>
          <a:prstGeom prst="rect">
            <a:avLst/>
          </a:prstGeom>
          <a:noFill/>
          <a:ln>
            <a:solidFill>
              <a:schemeClr val="tx1">
                <a:lumMod val="75000"/>
                <a:lumOff val="25000"/>
              </a:schemeClr>
            </a:solidFill>
          </a:ln>
          <a:effectLst>
            <a:softEdge rad="0"/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5" name="Grupo 4"/>
          <xdr:cNvGrpSpPr/>
        </xdr:nvGrpSpPr>
        <xdr:grpSpPr>
          <a:xfrm>
            <a:off x="2105025" y="17549813"/>
            <a:ext cx="3976687" cy="673735"/>
            <a:chOff x="0" y="0"/>
            <a:chExt cx="3971925" cy="673735"/>
          </a:xfrm>
        </xdr:grpSpPr>
        <xdr:sp macro="" textlink="">
          <xdr:nvSpPr>
            <xdr:cNvPr id="6" name="Llamada con línea 2 5"/>
            <xdr:cNvSpPr/>
          </xdr:nvSpPr>
          <xdr:spPr>
            <a:xfrm>
              <a:off x="1219200" y="0"/>
              <a:ext cx="1552575" cy="542925"/>
            </a:xfrm>
            <a:prstGeom prst="borderCallout2">
              <a:avLst>
                <a:gd name="adj1" fmla="val 18750"/>
                <a:gd name="adj2" fmla="val -971"/>
                <a:gd name="adj3" fmla="val 18750"/>
                <a:gd name="adj4" fmla="val -16667"/>
                <a:gd name="adj5" fmla="val -111882"/>
                <a:gd name="adj6" fmla="val -22828"/>
              </a:avLst>
            </a:prstGeom>
            <a:solidFill>
              <a:schemeClr val="accent6">
                <a:lumMod val="20000"/>
                <a:lumOff val="80000"/>
              </a:schemeClr>
            </a:solidFill>
            <a:ln w="19050">
              <a:solidFill>
                <a:schemeClr val="accent6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es-PE" sz="1200" b="1">
                  <a:solidFill>
                    <a:srgbClr val="000000"/>
                  </a:solidFill>
                  <a:effectLst/>
                  <a:ea typeface="Calibri" panose="020F0502020204030204" pitchFamily="34" charset="0"/>
                  <a:cs typeface="Times New Roman" panose="02020603050405020304" pitchFamily="18" charset="0"/>
                </a:rPr>
                <a:t>Sólo llenar las “celdas pintadas de blanco”</a:t>
              </a:r>
              <a:endParaRPr lang="es-PE" sz="1100">
                <a:effectLst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7" name="Llamada con línea 2 6"/>
            <xdr:cNvSpPr/>
          </xdr:nvSpPr>
          <xdr:spPr>
            <a:xfrm>
              <a:off x="0" y="314325"/>
              <a:ext cx="1076325" cy="359410"/>
            </a:xfrm>
            <a:prstGeom prst="borderCallout2">
              <a:avLst>
                <a:gd name="adj1" fmla="val 18750"/>
                <a:gd name="adj2" fmla="val -3023"/>
                <a:gd name="adj3" fmla="val 18750"/>
                <a:gd name="adj4" fmla="val -16667"/>
                <a:gd name="adj5" fmla="val -255731"/>
                <a:gd name="adj6" fmla="val -30738"/>
              </a:avLst>
            </a:prstGeom>
            <a:solidFill>
              <a:schemeClr val="accent2">
                <a:lumMod val="40000"/>
                <a:lumOff val="60000"/>
              </a:schemeClr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es-PE" sz="1100">
                  <a:solidFill>
                    <a:srgbClr val="000000"/>
                  </a:solidFill>
                  <a:effectLst/>
                  <a:ea typeface="Calibri" panose="020F0502020204030204" pitchFamily="34" charset="0"/>
                  <a:cs typeface="Times New Roman" panose="02020603050405020304" pitchFamily="18" charset="0"/>
                </a:rPr>
                <a:t>No llenar</a:t>
              </a:r>
              <a:endParaRPr lang="es-PE" sz="1100">
                <a:effectLst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8" name="Llamada con línea 2 7"/>
            <xdr:cNvSpPr/>
          </xdr:nvSpPr>
          <xdr:spPr>
            <a:xfrm>
              <a:off x="2895600" y="257175"/>
              <a:ext cx="1076325" cy="359410"/>
            </a:xfrm>
            <a:prstGeom prst="borderCallout2">
              <a:avLst>
                <a:gd name="adj1" fmla="val 14485"/>
                <a:gd name="adj2" fmla="val 101481"/>
                <a:gd name="adj3" fmla="val 14063"/>
                <a:gd name="adj4" fmla="val 115191"/>
                <a:gd name="adj5" fmla="val -156250"/>
                <a:gd name="adj6" fmla="val 113510"/>
              </a:avLst>
            </a:prstGeom>
            <a:solidFill>
              <a:schemeClr val="accent4">
                <a:lumMod val="20000"/>
                <a:lumOff val="80000"/>
              </a:schemeClr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es-PE" sz="1100">
                  <a:solidFill>
                    <a:srgbClr val="000000"/>
                  </a:solidFill>
                  <a:effectLst/>
                  <a:ea typeface="Calibri" panose="020F0502020204030204" pitchFamily="34" charset="0"/>
                  <a:cs typeface="Times New Roman" panose="02020603050405020304" pitchFamily="18" charset="0"/>
                </a:rPr>
                <a:t>No llenar</a:t>
              </a:r>
              <a:endParaRPr lang="es-PE" sz="1100">
                <a:effectLst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xdr:grpSp>
    </xdr:grpSp>
    <xdr:clientData/>
  </xdr:twoCellAnchor>
  <xdr:twoCellAnchor>
    <xdr:from>
      <xdr:col>2</xdr:col>
      <xdr:colOff>390525</xdr:colOff>
      <xdr:row>66</xdr:row>
      <xdr:rowOff>28575</xdr:rowOff>
    </xdr:from>
    <xdr:to>
      <xdr:col>9</xdr:col>
      <xdr:colOff>676275</xdr:colOff>
      <xdr:row>83</xdr:row>
      <xdr:rowOff>47625</xdr:rowOff>
    </xdr:to>
    <xdr:grpSp>
      <xdr:nvGrpSpPr>
        <xdr:cNvPr id="14" name="Grupo 13"/>
        <xdr:cNvGrpSpPr/>
      </xdr:nvGrpSpPr>
      <xdr:grpSpPr>
        <a:xfrm>
          <a:off x="1304925" y="13554075"/>
          <a:ext cx="5972175" cy="3257550"/>
          <a:chOff x="1304925" y="14925675"/>
          <a:chExt cx="5391150" cy="3257550"/>
        </a:xfrm>
      </xdr:grpSpPr>
      <xdr:pic>
        <xdr:nvPicPr>
          <xdr:cNvPr id="9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04925" y="14925675"/>
            <a:ext cx="5391150" cy="32575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Rectángulo 9"/>
          <xdr:cNvSpPr/>
        </xdr:nvSpPr>
        <xdr:spPr>
          <a:xfrm>
            <a:off x="2419350" y="16192500"/>
            <a:ext cx="1219200" cy="228600"/>
          </a:xfrm>
          <a:prstGeom prst="rect">
            <a:avLst/>
          </a:prstGeom>
          <a:noFill/>
          <a:ln w="2857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PE"/>
          </a:p>
        </xdr:txBody>
      </xdr:sp>
      <xdr:sp macro="" textlink="">
        <xdr:nvSpPr>
          <xdr:cNvPr id="3076" name="Llamada con línea 2 2"/>
          <xdr:cNvSpPr>
            <a:spLocks/>
          </xdr:cNvSpPr>
        </xdr:nvSpPr>
        <xdr:spPr bwMode="auto">
          <a:xfrm>
            <a:off x="4543425" y="16592550"/>
            <a:ext cx="1685925" cy="523875"/>
          </a:xfrm>
          <a:prstGeom prst="borderCallout2">
            <a:avLst>
              <a:gd name="adj1" fmla="val 35731"/>
              <a:gd name="adj2" fmla="val -759"/>
              <a:gd name="adj3" fmla="val 35731"/>
              <a:gd name="adj4" fmla="val -16162"/>
              <a:gd name="adj5" fmla="val 67787"/>
              <a:gd name="adj6" fmla="val -35120"/>
            </a:avLst>
          </a:prstGeom>
          <a:solidFill>
            <a:srgbClr val="5B9BD5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PE" sz="1100" b="0" i="0" u="none" strike="noStrike" baseline="0">
                <a:solidFill>
                  <a:srgbClr val="000000"/>
                </a:solidFill>
                <a:latin typeface="Calibri"/>
              </a:rPr>
              <a:t>Nota que aparece cuando  se selecciona una celda</a:t>
            </a:r>
          </a:p>
        </xdr:txBody>
      </xdr:sp>
      <xdr:sp macro="" textlink="">
        <xdr:nvSpPr>
          <xdr:cNvPr id="3075" name="Llamada con línea 2 3"/>
          <xdr:cNvSpPr>
            <a:spLocks/>
          </xdr:cNvSpPr>
        </xdr:nvSpPr>
        <xdr:spPr bwMode="auto">
          <a:xfrm>
            <a:off x="4162425" y="15716250"/>
            <a:ext cx="1628775" cy="295275"/>
          </a:xfrm>
          <a:prstGeom prst="borderCallout2">
            <a:avLst>
              <a:gd name="adj1" fmla="val 40028"/>
              <a:gd name="adj2" fmla="val -551"/>
              <a:gd name="adj3" fmla="val 40028"/>
              <a:gd name="adj4" fmla="val -15500"/>
              <a:gd name="adj5" fmla="val 197606"/>
              <a:gd name="adj6" fmla="val -52116"/>
            </a:avLst>
          </a:prstGeom>
          <a:solidFill>
            <a:srgbClr val="5B9BD5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PE" sz="1100" b="0" i="0" u="none" strike="noStrike" baseline="0">
                <a:solidFill>
                  <a:srgbClr val="000000"/>
                </a:solidFill>
                <a:latin typeface="Calibri"/>
              </a:rPr>
              <a:t>Celda seleccionada</a:t>
            </a:r>
          </a:p>
        </xdr:txBody>
      </xdr:sp>
    </xdr:grpSp>
    <xdr:clientData/>
  </xdr:twoCellAnchor>
  <xdr:twoCellAnchor>
    <xdr:from>
      <xdr:col>3</xdr:col>
      <xdr:colOff>66675</xdr:colOff>
      <xdr:row>97</xdr:row>
      <xdr:rowOff>85725</xdr:rowOff>
    </xdr:from>
    <xdr:to>
      <xdr:col>10</xdr:col>
      <xdr:colOff>238125</xdr:colOff>
      <xdr:row>125</xdr:row>
      <xdr:rowOff>66675</xdr:rowOff>
    </xdr:to>
    <xdr:grpSp>
      <xdr:nvGrpSpPr>
        <xdr:cNvPr id="13" name="Grupo 12"/>
        <xdr:cNvGrpSpPr/>
      </xdr:nvGrpSpPr>
      <xdr:grpSpPr>
        <a:xfrm>
          <a:off x="1743075" y="19707225"/>
          <a:ext cx="5857875" cy="5314950"/>
          <a:chOff x="1552575" y="20993100"/>
          <a:chExt cx="5400675" cy="5314950"/>
        </a:xfrm>
      </xdr:grpSpPr>
      <xdr:pic>
        <xdr:nvPicPr>
          <xdr:cNvPr id="16" name="Imagen 5"/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52575" y="20993100"/>
            <a:ext cx="5400675" cy="53149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7" name="Rectángulo 16"/>
          <xdr:cNvSpPr/>
        </xdr:nvSpPr>
        <xdr:spPr>
          <a:xfrm>
            <a:off x="4676775" y="22307550"/>
            <a:ext cx="1282700" cy="3689350"/>
          </a:xfrm>
          <a:prstGeom prst="rect">
            <a:avLst/>
          </a:prstGeom>
          <a:noFill/>
          <a:ln w="381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PE"/>
          </a:p>
        </xdr:txBody>
      </xdr:sp>
      <xdr:sp macro="" textlink="">
        <xdr:nvSpPr>
          <xdr:cNvPr id="3079" name="Llamada con línea 2 7"/>
          <xdr:cNvSpPr>
            <a:spLocks/>
          </xdr:cNvSpPr>
        </xdr:nvSpPr>
        <xdr:spPr bwMode="auto">
          <a:xfrm>
            <a:off x="2819400" y="23707725"/>
            <a:ext cx="1647825" cy="1095375"/>
          </a:xfrm>
          <a:prstGeom prst="borderCallout2">
            <a:avLst>
              <a:gd name="adj1" fmla="val 42449"/>
              <a:gd name="adj2" fmla="val 99773"/>
              <a:gd name="adj3" fmla="val 43606"/>
              <a:gd name="adj4" fmla="val 126190"/>
              <a:gd name="adj5" fmla="val 71458"/>
              <a:gd name="adj6" fmla="val 150630"/>
            </a:avLst>
          </a:prstGeom>
          <a:solidFill>
            <a:srgbClr val="5B9BD5"/>
          </a:solidFill>
          <a:ln w="12700">
            <a:solidFill>
              <a:srgbClr val="1F4D78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es-PE" sz="1100" b="0" i="0" u="none" strike="noStrike" baseline="0">
                <a:solidFill>
                  <a:srgbClr val="000000"/>
                </a:solidFill>
                <a:latin typeface="Calibri"/>
              </a:rPr>
              <a:t>Ordenar del trabajo más reciente hacia atrás</a:t>
            </a:r>
          </a:p>
        </xdr:txBody>
      </xdr:sp>
    </xdr:grpSp>
    <xdr:clientData/>
  </xdr:twoCellAnchor>
  <xdr:twoCellAnchor>
    <xdr:from>
      <xdr:col>1</xdr:col>
      <xdr:colOff>676275</xdr:colOff>
      <xdr:row>18</xdr:row>
      <xdr:rowOff>123825</xdr:rowOff>
    </xdr:from>
    <xdr:to>
      <xdr:col>5</xdr:col>
      <xdr:colOff>828675</xdr:colOff>
      <xdr:row>24</xdr:row>
      <xdr:rowOff>114300</xdr:rowOff>
    </xdr:to>
    <xdr:sp macro="" textlink="">
      <xdr:nvSpPr>
        <xdr:cNvPr id="19" name="Rectángulo redondeado 18"/>
        <xdr:cNvSpPr/>
      </xdr:nvSpPr>
      <xdr:spPr>
        <a:xfrm>
          <a:off x="866775" y="6324600"/>
          <a:ext cx="3228975" cy="1133475"/>
        </a:xfrm>
        <a:prstGeom prst="roundRect">
          <a:avLst/>
        </a:prstGeom>
        <a:noFill/>
        <a:ln w="25400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3</xdr:col>
      <xdr:colOff>0</xdr:colOff>
      <xdr:row>129</xdr:row>
      <xdr:rowOff>85725</xdr:rowOff>
    </xdr:from>
    <xdr:to>
      <xdr:col>9</xdr:col>
      <xdr:colOff>475615</xdr:colOff>
      <xdr:row>143</xdr:row>
      <xdr:rowOff>38100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27622500"/>
          <a:ext cx="5400040" cy="2619375"/>
        </a:xfrm>
        <a:prstGeom prst="rect">
          <a:avLst/>
        </a:prstGeom>
        <a:ln>
          <a:solidFill>
            <a:schemeClr val="tx1">
              <a:lumMod val="85000"/>
              <a:lumOff val="15000"/>
            </a:schemeClr>
          </a:solidFill>
        </a:ln>
      </xdr:spPr>
    </xdr:pic>
    <xdr:clientData/>
  </xdr:twoCellAnchor>
  <xdr:twoCellAnchor>
    <xdr:from>
      <xdr:col>8</xdr:col>
      <xdr:colOff>790575</xdr:colOff>
      <xdr:row>131</xdr:row>
      <xdr:rowOff>95250</xdr:rowOff>
    </xdr:from>
    <xdr:to>
      <xdr:col>9</xdr:col>
      <xdr:colOff>514350</xdr:colOff>
      <xdr:row>132</xdr:row>
      <xdr:rowOff>152400</xdr:rowOff>
    </xdr:to>
    <xdr:sp macro="" textlink="">
      <xdr:nvSpPr>
        <xdr:cNvPr id="21" name="Elipse 20"/>
        <xdr:cNvSpPr/>
      </xdr:nvSpPr>
      <xdr:spPr>
        <a:xfrm>
          <a:off x="6429375" y="28013025"/>
          <a:ext cx="685800" cy="247650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9</xdr:col>
      <xdr:colOff>638176</xdr:colOff>
      <xdr:row>133</xdr:row>
      <xdr:rowOff>57151</xdr:rowOff>
    </xdr:from>
    <xdr:to>
      <xdr:col>10</xdr:col>
      <xdr:colOff>866776</xdr:colOff>
      <xdr:row>137</xdr:row>
      <xdr:rowOff>142875</xdr:rowOff>
    </xdr:to>
    <xdr:sp macro="" textlink="">
      <xdr:nvSpPr>
        <xdr:cNvPr id="22" name="Llamada con línea 1 21"/>
        <xdr:cNvSpPr/>
      </xdr:nvSpPr>
      <xdr:spPr>
        <a:xfrm>
          <a:off x="7239001" y="28355926"/>
          <a:ext cx="990600" cy="847724"/>
        </a:xfrm>
        <a:prstGeom prst="borderCallout1">
          <a:avLst>
            <a:gd name="adj1" fmla="val 53078"/>
            <a:gd name="adj2" fmla="val -641"/>
            <a:gd name="adj3" fmla="val -32276"/>
            <a:gd name="adj4" fmla="val -4217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s-PE" sz="1100">
              <a:solidFill>
                <a:schemeClr val="tx1"/>
              </a:solidFill>
            </a:rPr>
            <a:t>No debe registrar</a:t>
          </a:r>
          <a:r>
            <a:rPr lang="es-PE" sz="1100" baseline="0">
              <a:solidFill>
                <a:schemeClr val="tx1"/>
              </a:solidFill>
            </a:rPr>
            <a:t> por superponerse 100%, </a:t>
          </a:r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247650</xdr:colOff>
      <xdr:row>133</xdr:row>
      <xdr:rowOff>47625</xdr:rowOff>
    </xdr:from>
    <xdr:to>
      <xdr:col>8</xdr:col>
      <xdr:colOff>933450</xdr:colOff>
      <xdr:row>135</xdr:row>
      <xdr:rowOff>47625</xdr:rowOff>
    </xdr:to>
    <xdr:sp macro="" textlink="">
      <xdr:nvSpPr>
        <xdr:cNvPr id="23" name="Elipse 22"/>
        <xdr:cNvSpPr/>
      </xdr:nvSpPr>
      <xdr:spPr>
        <a:xfrm>
          <a:off x="5886450" y="28346400"/>
          <a:ext cx="685800" cy="381000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9</xdr:col>
      <xdr:colOff>619126</xdr:colOff>
      <xdr:row>139</xdr:row>
      <xdr:rowOff>47626</xdr:rowOff>
    </xdr:from>
    <xdr:to>
      <xdr:col>10</xdr:col>
      <xdr:colOff>847726</xdr:colOff>
      <xdr:row>143</xdr:row>
      <xdr:rowOff>133350</xdr:rowOff>
    </xdr:to>
    <xdr:sp macro="" textlink="">
      <xdr:nvSpPr>
        <xdr:cNvPr id="24" name="Llamada con línea 1 23"/>
        <xdr:cNvSpPr/>
      </xdr:nvSpPr>
      <xdr:spPr>
        <a:xfrm>
          <a:off x="7219951" y="29489401"/>
          <a:ext cx="990600" cy="847724"/>
        </a:xfrm>
        <a:prstGeom prst="borderCallout1">
          <a:avLst>
            <a:gd name="adj1" fmla="val 53078"/>
            <a:gd name="adj2" fmla="val -641"/>
            <a:gd name="adj3" fmla="val -126658"/>
            <a:gd name="adj4" fmla="val -9314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s-PE" sz="1100">
              <a:solidFill>
                <a:schemeClr val="tx1"/>
              </a:solidFill>
            </a:rPr>
            <a:t>No debe registrar</a:t>
          </a:r>
          <a:r>
            <a:rPr lang="es-PE" sz="1100" baseline="0">
              <a:solidFill>
                <a:schemeClr val="tx1"/>
              </a:solidFill>
            </a:rPr>
            <a:t> por superponerse 100%</a:t>
          </a:r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571500</xdr:colOff>
      <xdr:row>134</xdr:row>
      <xdr:rowOff>152400</xdr:rowOff>
    </xdr:from>
    <xdr:to>
      <xdr:col>9</xdr:col>
      <xdr:colOff>619126</xdr:colOff>
      <xdr:row>141</xdr:row>
      <xdr:rowOff>90488</xdr:rowOff>
    </xdr:to>
    <xdr:cxnSp macro="">
      <xdr:nvCxnSpPr>
        <xdr:cNvPr id="25" name="Conector recto 24"/>
        <xdr:cNvCxnSpPr>
          <a:stCxn id="24" idx="2"/>
        </xdr:cNvCxnSpPr>
      </xdr:nvCxnSpPr>
      <xdr:spPr>
        <a:xfrm flipH="1" flipV="1">
          <a:off x="6210300" y="28641675"/>
          <a:ext cx="1009651" cy="127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581025</xdr:colOff>
      <xdr:row>138</xdr:row>
      <xdr:rowOff>47625</xdr:rowOff>
    </xdr:from>
    <xdr:to>
      <xdr:col>4</xdr:col>
      <xdr:colOff>838200</xdr:colOff>
      <xdr:row>139</xdr:row>
      <xdr:rowOff>66675</xdr:rowOff>
    </xdr:to>
    <xdr:sp macro="" textlink="">
      <xdr:nvSpPr>
        <xdr:cNvPr id="26" name="Rectángulo redondeado 25"/>
        <xdr:cNvSpPr/>
      </xdr:nvSpPr>
      <xdr:spPr>
        <a:xfrm>
          <a:off x="2257425" y="29298900"/>
          <a:ext cx="933450" cy="209550"/>
        </a:xfrm>
        <a:prstGeom prst="roundRect">
          <a:avLst/>
        </a:prstGeom>
        <a:noFill/>
        <a:ln w="15875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390525</xdr:colOff>
      <xdr:row>139</xdr:row>
      <xdr:rowOff>9525</xdr:rowOff>
    </xdr:from>
    <xdr:to>
      <xdr:col>3</xdr:col>
      <xdr:colOff>606525</xdr:colOff>
      <xdr:row>140</xdr:row>
      <xdr:rowOff>28575</xdr:rowOff>
    </xdr:to>
    <xdr:sp macro="" textlink="">
      <xdr:nvSpPr>
        <xdr:cNvPr id="27" name="Rectángulo redondeado 26"/>
        <xdr:cNvSpPr/>
      </xdr:nvSpPr>
      <xdr:spPr>
        <a:xfrm>
          <a:off x="2066925" y="29451300"/>
          <a:ext cx="216000" cy="209550"/>
        </a:xfrm>
        <a:prstGeom prst="roundRect">
          <a:avLst/>
        </a:prstGeom>
        <a:noFill/>
        <a:ln w="15875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66675</xdr:colOff>
      <xdr:row>140</xdr:row>
      <xdr:rowOff>19050</xdr:rowOff>
    </xdr:from>
    <xdr:to>
      <xdr:col>3</xdr:col>
      <xdr:colOff>405075</xdr:colOff>
      <xdr:row>141</xdr:row>
      <xdr:rowOff>38100</xdr:rowOff>
    </xdr:to>
    <xdr:sp macro="" textlink="">
      <xdr:nvSpPr>
        <xdr:cNvPr id="28" name="Rectángulo redondeado 27"/>
        <xdr:cNvSpPr/>
      </xdr:nvSpPr>
      <xdr:spPr>
        <a:xfrm>
          <a:off x="1743075" y="29651325"/>
          <a:ext cx="338400" cy="209550"/>
        </a:xfrm>
        <a:prstGeom prst="roundRect">
          <a:avLst/>
        </a:prstGeom>
        <a:noFill/>
        <a:ln w="15875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384621</xdr:colOff>
      <xdr:row>140</xdr:row>
      <xdr:rowOff>134538</xdr:rowOff>
    </xdr:from>
    <xdr:to>
      <xdr:col>4</xdr:col>
      <xdr:colOff>490931</xdr:colOff>
      <xdr:row>142</xdr:row>
      <xdr:rowOff>48813</xdr:rowOff>
    </xdr:to>
    <xdr:sp macro="" textlink="">
      <xdr:nvSpPr>
        <xdr:cNvPr id="29" name="Flecha abajo 28"/>
        <xdr:cNvSpPr/>
      </xdr:nvSpPr>
      <xdr:spPr>
        <a:xfrm rot="3483266">
          <a:off x="2304676" y="29523158"/>
          <a:ext cx="295275" cy="782585"/>
        </a:xfrm>
        <a:prstGeom prst="downArrow">
          <a:avLst/>
        </a:prstGeom>
        <a:solidFill>
          <a:schemeClr val="accent6">
            <a:lumMod val="50000"/>
          </a:schemeClr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9525</xdr:colOff>
      <xdr:row>130</xdr:row>
      <xdr:rowOff>171450</xdr:rowOff>
    </xdr:from>
    <xdr:to>
      <xdr:col>4</xdr:col>
      <xdr:colOff>333375</xdr:colOff>
      <xdr:row>134</xdr:row>
      <xdr:rowOff>104775</xdr:rowOff>
    </xdr:to>
    <xdr:sp macro="" textlink="">
      <xdr:nvSpPr>
        <xdr:cNvPr id="30" name="Llamada con línea 1 29"/>
        <xdr:cNvSpPr/>
      </xdr:nvSpPr>
      <xdr:spPr>
        <a:xfrm>
          <a:off x="1685925" y="27898725"/>
          <a:ext cx="1000125" cy="695325"/>
        </a:xfrm>
        <a:prstGeom prst="borderCallout1">
          <a:avLst>
            <a:gd name="adj1" fmla="val 98202"/>
            <a:gd name="adj2" fmla="val 51150"/>
            <a:gd name="adj3" fmla="val 261815"/>
            <a:gd name="adj4" fmla="val 813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>
              <a:solidFill>
                <a:sysClr val="windowText" lastClr="000000"/>
              </a:solidFill>
            </a:rPr>
            <a:t>Tiempos parciales</a:t>
          </a:r>
          <a:r>
            <a:rPr lang="es-PE" sz="1100" baseline="0">
              <a:solidFill>
                <a:sysClr val="windowText" lastClr="000000"/>
              </a:solidFill>
            </a:rPr>
            <a:t> considerados</a:t>
          </a:r>
          <a:endParaRPr lang="es-P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466730</xdr:colOff>
      <xdr:row>134</xdr:row>
      <xdr:rowOff>104775</xdr:rowOff>
    </xdr:from>
    <xdr:to>
      <xdr:col>3</xdr:col>
      <xdr:colOff>509588</xdr:colOff>
      <xdr:row>139</xdr:row>
      <xdr:rowOff>57150</xdr:rowOff>
    </xdr:to>
    <xdr:cxnSp macro="">
      <xdr:nvCxnSpPr>
        <xdr:cNvPr id="31" name="Conector recto 30"/>
        <xdr:cNvCxnSpPr>
          <a:stCxn id="30" idx="1"/>
        </xdr:cNvCxnSpPr>
      </xdr:nvCxnSpPr>
      <xdr:spPr>
        <a:xfrm flipH="1">
          <a:off x="2143130" y="28594050"/>
          <a:ext cx="42858" cy="904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66675</xdr:colOff>
      <xdr:row>153</xdr:row>
      <xdr:rowOff>0</xdr:rowOff>
    </xdr:from>
    <xdr:to>
      <xdr:col>8</xdr:col>
      <xdr:colOff>781050</xdr:colOff>
      <xdr:row>160</xdr:row>
      <xdr:rowOff>0</xdr:rowOff>
    </xdr:to>
    <xdr:pic>
      <xdr:nvPicPr>
        <xdr:cNvPr id="33" name="Imagen 3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56"/>
        <a:stretch/>
      </xdr:blipFill>
      <xdr:spPr bwMode="auto">
        <a:xfrm>
          <a:off x="981075" y="32327850"/>
          <a:ext cx="5438775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"/>
  <sheetViews>
    <sheetView topLeftCell="BD1" zoomScaleNormal="100" workbookViewId="0">
      <selection activeCell="BD1" sqref="BD1"/>
    </sheetView>
  </sheetViews>
  <sheetFormatPr baseColWidth="10" defaultRowHeight="15" x14ac:dyDescent="0.25"/>
  <cols>
    <col min="1" max="1" width="11.85546875" hidden="1" customWidth="1"/>
    <col min="2" max="8" width="11.42578125" hidden="1" customWidth="1"/>
    <col min="9" max="10" width="46.5703125" hidden="1" customWidth="1"/>
    <col min="11" max="19" width="11.42578125" hidden="1" customWidth="1"/>
    <col min="20" max="20" width="13.42578125" hidden="1" customWidth="1"/>
    <col min="21" max="21" width="11.42578125" hidden="1" customWidth="1"/>
    <col min="22" max="23" width="13.85546875" hidden="1" customWidth="1"/>
    <col min="24" max="24" width="22" hidden="1" customWidth="1"/>
    <col min="25" max="25" width="19.7109375" hidden="1" customWidth="1"/>
    <col min="26" max="26" width="32.7109375" hidden="1" customWidth="1"/>
    <col min="27" max="28" width="11.42578125" hidden="1" customWidth="1"/>
    <col min="29" max="29" width="37" hidden="1" customWidth="1"/>
    <col min="30" max="51" width="11.42578125" hidden="1" customWidth="1"/>
    <col min="52" max="52" width="17.140625" hidden="1" customWidth="1"/>
    <col min="53" max="53" width="11.42578125" hidden="1" customWidth="1"/>
    <col min="54" max="54" width="16.28515625" hidden="1" customWidth="1"/>
    <col min="55" max="55" width="11.42578125" hidden="1" customWidth="1"/>
    <col min="56" max="56" width="11.42578125" customWidth="1"/>
  </cols>
  <sheetData>
    <row r="1" spans="1:55" ht="81" x14ac:dyDescent="0.25">
      <c r="A1" s="318" t="s">
        <v>301</v>
      </c>
      <c r="B1" s="319" t="s">
        <v>243</v>
      </c>
      <c r="C1" s="319" t="s">
        <v>244</v>
      </c>
      <c r="D1" s="319" t="s">
        <v>245</v>
      </c>
      <c r="E1" s="319" t="s">
        <v>246</v>
      </c>
      <c r="F1" s="319" t="s">
        <v>247</v>
      </c>
      <c r="G1" s="319" t="s">
        <v>248</v>
      </c>
      <c r="H1" s="319" t="s">
        <v>249</v>
      </c>
      <c r="I1" s="319" t="s">
        <v>250</v>
      </c>
      <c r="J1" s="319" t="s">
        <v>251</v>
      </c>
      <c r="K1" s="319" t="s">
        <v>252</v>
      </c>
      <c r="L1" s="319" t="s">
        <v>293</v>
      </c>
      <c r="M1" s="319" t="s">
        <v>253</v>
      </c>
      <c r="N1" s="319" t="s">
        <v>254</v>
      </c>
      <c r="O1" s="319" t="s">
        <v>255</v>
      </c>
      <c r="P1" s="319" t="s">
        <v>256</v>
      </c>
      <c r="Q1" s="319" t="s">
        <v>257</v>
      </c>
      <c r="R1" s="319" t="s">
        <v>258</v>
      </c>
      <c r="S1" s="330" t="s">
        <v>280</v>
      </c>
      <c r="T1" s="330" t="s">
        <v>294</v>
      </c>
      <c r="U1" s="320" t="s">
        <v>259</v>
      </c>
      <c r="V1" s="348" t="s">
        <v>260</v>
      </c>
      <c r="W1" s="351" t="s">
        <v>331</v>
      </c>
      <c r="X1" s="352" t="s">
        <v>327</v>
      </c>
      <c r="Y1" s="352" t="s">
        <v>332</v>
      </c>
      <c r="Z1" s="353" t="s">
        <v>328</v>
      </c>
      <c r="AA1" s="362" t="s">
        <v>334</v>
      </c>
      <c r="AB1" s="352" t="s">
        <v>335</v>
      </c>
      <c r="AC1" s="353" t="s">
        <v>336</v>
      </c>
      <c r="AD1" s="359" t="s">
        <v>337</v>
      </c>
      <c r="AE1" s="360" t="s">
        <v>338</v>
      </c>
      <c r="AF1" s="361" t="s">
        <v>339</v>
      </c>
      <c r="AG1" s="358" t="s">
        <v>261</v>
      </c>
      <c r="AH1" s="321" t="s">
        <v>262</v>
      </c>
      <c r="AI1" s="321" t="s">
        <v>295</v>
      </c>
      <c r="AJ1" s="331" t="s">
        <v>264</v>
      </c>
      <c r="AK1" s="320" t="s">
        <v>263</v>
      </c>
      <c r="AL1" s="320" t="s">
        <v>265</v>
      </c>
      <c r="AM1" s="320" t="s">
        <v>266</v>
      </c>
      <c r="AN1" s="320" t="s">
        <v>267</v>
      </c>
      <c r="AO1" s="322" t="s">
        <v>268</v>
      </c>
      <c r="AP1" s="322" t="s">
        <v>269</v>
      </c>
      <c r="AQ1" s="322" t="s">
        <v>270</v>
      </c>
      <c r="AR1" s="323" t="s">
        <v>271</v>
      </c>
      <c r="AS1" s="323" t="s">
        <v>272</v>
      </c>
      <c r="AT1" s="323" t="s">
        <v>273</v>
      </c>
      <c r="AU1" s="323" t="s">
        <v>296</v>
      </c>
      <c r="AV1" s="323" t="s">
        <v>274</v>
      </c>
      <c r="AW1" s="324" t="s">
        <v>275</v>
      </c>
      <c r="AX1" s="324" t="s">
        <v>276</v>
      </c>
      <c r="AY1" s="321" t="s">
        <v>277</v>
      </c>
      <c r="AZ1" s="321" t="s">
        <v>278</v>
      </c>
      <c r="BA1" s="325" t="s">
        <v>279</v>
      </c>
      <c r="BB1" s="392" t="s">
        <v>345</v>
      </c>
      <c r="BC1" s="389" t="s">
        <v>351</v>
      </c>
    </row>
    <row r="2" spans="1:55" s="234" customFormat="1" ht="68.25" customHeight="1" thickBot="1" x14ac:dyDescent="0.3">
      <c r="A2" s="325" t="str">
        <f>IF(AYUDA!G168="","",AYUDA!G168)</f>
        <v/>
      </c>
      <c r="B2" s="325" t="str">
        <f>UPPER(IF(GESTOR!H11="","",GESTOR!H11))</f>
        <v/>
      </c>
      <c r="C2" s="325" t="str">
        <f>UPPER(IF(GESTOR!H12="","",GESTOR!H12))</f>
        <v/>
      </c>
      <c r="D2" s="325" t="str">
        <f>UPPER(IF(GESTOR!H13="","",GESTOR!H13))</f>
        <v/>
      </c>
      <c r="E2" s="328" t="str">
        <f>+IF(GESTOR!AB11="","",GESTOR!AB11)</f>
        <v/>
      </c>
      <c r="F2" s="329" t="str">
        <f ca="1">+GESTOR!AH11</f>
        <v/>
      </c>
      <c r="G2" s="325" t="str">
        <f>IF(GESTOR!AB12="","",GESTOR!AB12)</f>
        <v/>
      </c>
      <c r="H2" s="325" t="str">
        <f>IF(GESTOR!AB13="","",GESTOR!AB13)</f>
        <v/>
      </c>
      <c r="I2" s="325" t="str">
        <f>UPPER(IF(GESTOR!H17="","",GESTOR!H17))</f>
        <v/>
      </c>
      <c r="J2" s="325" t="str">
        <f>UPPER(IF(GESTOR!H18="","",GESTOR!H18))</f>
        <v/>
      </c>
      <c r="K2" s="325" t="str">
        <f>UPPER(IF(GESTOR!H19="","",GESTOR!H19))</f>
        <v/>
      </c>
      <c r="L2" s="325" t="str">
        <f>IF(GESTOR!H20="","",GESTOR!H20)</f>
        <v/>
      </c>
      <c r="M2" s="325" t="str">
        <f>IF(GESTOR!X18="","",GESTOR!X18)</f>
        <v/>
      </c>
      <c r="N2" s="325" t="str">
        <f>IF(GESTOR!X19="","",GESTOR!X19)</f>
        <v/>
      </c>
      <c r="O2" s="325" t="str">
        <f>IF(GESTOR!X20="","",GESTOR!X20)</f>
        <v/>
      </c>
      <c r="P2" s="325" t="str">
        <f>IF(GESTOR!AB18="","",GESTOR!AB18)</f>
        <v/>
      </c>
      <c r="Q2" s="325" t="str">
        <f>IF(GESTOR!AB19="","",GESTOR!AB19)</f>
        <v/>
      </c>
      <c r="R2" s="325" t="str">
        <f>IF(GESTOR!AB20="","",GESTOR!AB20)</f>
        <v/>
      </c>
      <c r="S2" s="325" t="str">
        <f>IF(GESTOR!H23="","",GESTOR!H23)</f>
        <v/>
      </c>
      <c r="T2" s="325" t="str">
        <f>IF(GESTOR!X23="","",GESTOR!X23)</f>
        <v>GESTOR SOCIAL</v>
      </c>
      <c r="U2" s="325" t="str">
        <f>IF(CONCATENATE(GESTOR!K29,GESTOR!L29,GESTOR!M29,GESTOR!N29,GESTOR!O29,GESTOR!P29,GESTOR!Q29,GESTOR!R29)="00000000","",CONCATENATE(GESTOR!K29,GESTOR!L29,GESTOR!M29,GESTOR!N29,GESTOR!O29,GESTOR!P29,GESTOR!Q29,GESTOR!R29))</f>
        <v/>
      </c>
      <c r="V2" s="349" t="str">
        <f>+CONCATENATE(GESTOR!I28,GESTOR!J28,GESTOR!K28,GESTOR!L28,GESTOR!M28,GESTOR!N28,GESTOR!O28,GESTOR!P28,GESTOR!Q28,GESTOR!R28,GESTOR!S28)</f>
        <v/>
      </c>
      <c r="W2" s="354" t="str">
        <f>IF(GESTOR!G32="","",GESTOR!G32)</f>
        <v>TÍTULO DE BACHILLER</v>
      </c>
      <c r="X2" s="355" t="str">
        <f>IF(GESTOR!H32="","",GESTOR!H32)</f>
        <v/>
      </c>
      <c r="Y2" s="356" t="str">
        <f>IF(GESTOR!U32="","",GESTOR!U32)</f>
        <v/>
      </c>
      <c r="Z2" s="357" t="str">
        <f>UPPER(IF(GESTOR!Z32="","",GESTOR!Z32))</f>
        <v/>
      </c>
      <c r="AA2" s="354" t="str">
        <f>IF(GESTOR!G35="","",GESTOR!G35)</f>
        <v/>
      </c>
      <c r="AB2" s="356" t="str">
        <f>IF(GESTOR!U35="","",GESTOR!U35)</f>
        <v/>
      </c>
      <c r="AC2" s="363" t="str">
        <f>IF(GESTOR!Z35="","",GESTOR!Z35)</f>
        <v/>
      </c>
      <c r="AD2" s="354" t="s">
        <v>333</v>
      </c>
      <c r="AE2" s="355" t="s">
        <v>333</v>
      </c>
      <c r="AF2" s="357" t="s">
        <v>333</v>
      </c>
      <c r="AG2" s="350" t="str">
        <f>IF(GESTOR!U74="","",GESTOR!U74)</f>
        <v/>
      </c>
      <c r="AH2" s="325" t="str">
        <f>IF(GESTOR!W74="","",GESTOR!W74)</f>
        <v/>
      </c>
      <c r="AI2" s="325" t="str">
        <f>IF(IF(GESTOR!X75="",GESTOR!Y74,GESTOR!Y74&amp;" - "&amp;GESTOR!X75)="","",IF(GESTOR!X75="",GESTOR!Y74,GESTOR!Y74&amp;" - "&amp;GESTOR!X75))</f>
        <v/>
      </c>
      <c r="AJ2" s="325" t="str">
        <f>IF(GESTOR!AC74="","",GESTOR!AC74)</f>
        <v/>
      </c>
      <c r="AK2" s="325" t="str">
        <f>IF(IF(GESTOR!T77="",GESTOR!U76,GESTOR!U76&amp;" - "&amp;GESTOR!T77)="","",IF(GESTOR!T77="",GESTOR!U76,GESTOR!U76&amp;" - "&amp;GESTOR!T77))</f>
        <v/>
      </c>
      <c r="AL2" s="325" t="str">
        <f>IF(IF(GESTOR!V77="",GESTOR!W76,GESTOR!W76&amp;" - "&amp;GESTOR!V77)="","",IF(GESTOR!V77="",GESTOR!W76,GESTOR!W76&amp;" - "&amp;GESTOR!V77))</f>
        <v/>
      </c>
      <c r="AM2" s="325" t="str">
        <f>IF(IF(GESTOR!X77="",GESTOR!Y76,GESTOR!Y76&amp;" - "&amp;GESTOR!X77)="","",IF(GESTOR!X77="",GESTOR!Y76,GESTOR!Y76&amp;" - "&amp;GESTOR!X77))</f>
        <v/>
      </c>
      <c r="AN2" s="325" t="str">
        <f>IF(GESTOR!AC76="","",GESTOR!AC76)</f>
        <v/>
      </c>
      <c r="AO2" s="347">
        <f>IF(GESTOR!BD57="","",GESTOR!BD57)</f>
        <v>0</v>
      </c>
      <c r="AP2" s="347">
        <f>+GESTOR!BG57</f>
        <v>0</v>
      </c>
      <c r="AQ2" s="347">
        <f>+GESTOR!BJ57</f>
        <v>0</v>
      </c>
      <c r="AR2" s="347">
        <f>+GESTOR!BN41</f>
        <v>0</v>
      </c>
      <c r="AS2" s="325" t="str">
        <f>+GESTOR!BN46</f>
        <v>NO CUMPLE PUNTAJE MÍNIMO</v>
      </c>
      <c r="AT2" s="325" t="str">
        <f>+GESTOR!BN47</f>
        <v>NO CUMPLE REQUISITOS DE TIEMPO</v>
      </c>
      <c r="AU2" s="325" t="str">
        <f>+GESTOR!BN48</f>
        <v/>
      </c>
      <c r="AV2" s="325" t="str">
        <f>+GESTOR!BN49</f>
        <v>NO CALIFICA</v>
      </c>
      <c r="AW2" s="347" t="str">
        <f>+GESTOR!BD82</f>
        <v>NO CALIFICA EVALUACIÓN CURRICULAR</v>
      </c>
      <c r="AX2" s="347" t="str">
        <f>+GESTOR!BH85</f>
        <v>NO CALIFICA EVALUACIÓN CURRICULAR</v>
      </c>
      <c r="AY2" s="347">
        <f>+GESTOR!BN76</f>
        <v>0</v>
      </c>
      <c r="AZ2" s="325" t="str">
        <f>+GESTOR!BN79</f>
        <v>NO SELECCIONADO</v>
      </c>
      <c r="BA2" s="325"/>
      <c r="BB2" s="391" t="str">
        <f>+GESTOR!BN84</f>
        <v>NO OBTUVO PUNTAJE MÍNIMO PARA PASAR A ENTREVISTA</v>
      </c>
      <c r="BC2" s="391">
        <f>+GESTOR!BJ87</f>
        <v>0</v>
      </c>
    </row>
  </sheetData>
  <sheetProtection algorithmName="SHA-512" hashValue="/Q8QJ3pOtQfwwbvDIaGMUg6BG/Za5DbkR4apeLT9H9wncPS1Q+nvhgf0QhI0qdWn9ga8rOccg39iaBIi56MuGQ==" saltValue="jzoejC2N2QHYDzKSxf5G/w==" spinCount="100000" sheet="1" objects="1" scenarios="1"/>
  <conditionalFormatting sqref="B2">
    <cfRule type="cellIs" dxfId="174" priority="14" operator="equal">
      <formula>""</formula>
    </cfRule>
  </conditionalFormatting>
  <conditionalFormatting sqref="C2">
    <cfRule type="cellIs" dxfId="173" priority="12" operator="equal">
      <formula>""</formula>
    </cfRule>
  </conditionalFormatting>
  <conditionalFormatting sqref="D2:E2">
    <cfRule type="cellIs" dxfId="172" priority="11" operator="equal">
      <formula>""</formula>
    </cfRule>
  </conditionalFormatting>
  <conditionalFormatting sqref="H2">
    <cfRule type="cellIs" dxfId="171" priority="10" operator="equal">
      <formula>""</formula>
    </cfRule>
  </conditionalFormatting>
  <conditionalFormatting sqref="G2">
    <cfRule type="cellIs" dxfId="170" priority="9" operator="equal">
      <formula>""</formula>
    </cfRule>
  </conditionalFormatting>
  <conditionalFormatting sqref="I2">
    <cfRule type="cellIs" dxfId="169" priority="8" operator="equal">
      <formula>""</formula>
    </cfRule>
  </conditionalFormatting>
  <conditionalFormatting sqref="J2:L2">
    <cfRule type="cellIs" dxfId="168" priority="7" operator="equal">
      <formula>""</formula>
    </cfRule>
  </conditionalFormatting>
  <conditionalFormatting sqref="M2:S2">
    <cfRule type="cellIs" dxfId="167" priority="6" operator="equal">
      <formula>""</formula>
    </cfRule>
  </conditionalFormatting>
  <conditionalFormatting sqref="X2">
    <cfRule type="cellIs" dxfId="166" priority="5" operator="equal">
      <formula>""</formula>
    </cfRule>
  </conditionalFormatting>
  <conditionalFormatting sqref="Y2">
    <cfRule type="cellIs" dxfId="165" priority="4" operator="equal">
      <formula>""</formula>
    </cfRule>
  </conditionalFormatting>
  <conditionalFormatting sqref="AB2:AC2">
    <cfRule type="cellIs" dxfId="164" priority="3" operator="equal">
      <formula>""</formula>
    </cfRule>
  </conditionalFormatting>
  <conditionalFormatting sqref="Z2:AA2">
    <cfRule type="cellIs" dxfId="163" priority="2" operator="equal">
      <formula>""</formula>
    </cfRule>
  </conditionalFormatting>
  <conditionalFormatting sqref="A2">
    <cfRule type="cellIs" dxfId="162" priority="1" operator="equal">
      <formula>""</formula>
    </cfRule>
  </conditionalFormatting>
  <pageMargins left="0.7" right="0.7" top="0.75" bottom="0.75" header="0.3" footer="0.3"/>
  <pageSetup paperSize="2058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S91"/>
  <sheetViews>
    <sheetView showGridLines="0" zoomScaleNormal="100" workbookViewId="0"/>
  </sheetViews>
  <sheetFormatPr baseColWidth="10" defaultColWidth="11.42578125" defaultRowHeight="15" x14ac:dyDescent="0.25"/>
  <cols>
    <col min="1" max="1" width="4" style="16" customWidth="1"/>
    <col min="2" max="2" width="20.140625" style="16" customWidth="1"/>
    <col min="3" max="5" width="4.7109375" style="16" customWidth="1"/>
    <col min="6" max="6" width="13.42578125" style="16" customWidth="1"/>
    <col min="7" max="7" width="12.85546875" style="16" customWidth="1"/>
    <col min="8" max="8" width="5.7109375" style="16" customWidth="1"/>
    <col min="9" max="19" width="2.85546875" style="16" customWidth="1"/>
    <col min="20" max="21" width="12.85546875" style="16" customWidth="1"/>
    <col min="22" max="23" width="13.5703125" style="16" customWidth="1"/>
    <col min="24" max="25" width="12.85546875" style="16" customWidth="1"/>
    <col min="26" max="27" width="14.28515625" style="16" customWidth="1"/>
    <col min="28" max="29" width="12.85546875" style="16" customWidth="1"/>
    <col min="30" max="30" width="18.140625" style="16" hidden="1" customWidth="1"/>
    <col min="31" max="31" width="23.5703125" style="16" hidden="1" customWidth="1"/>
    <col min="32" max="32" width="23.5703125" style="16" customWidth="1"/>
    <col min="33" max="33" width="16.140625" style="16" customWidth="1"/>
    <col min="34" max="34" width="18.5703125" style="16" customWidth="1"/>
    <col min="35" max="35" width="12.85546875" style="16" hidden="1" customWidth="1"/>
    <col min="36" max="36" width="25.5703125" style="16" customWidth="1"/>
    <col min="37" max="37" width="24.28515625" style="16" customWidth="1"/>
    <col min="38" max="38" width="11.42578125" style="193" customWidth="1"/>
    <col min="39" max="39" width="12.28515625" style="193" hidden="1" customWidth="1"/>
    <col min="40" max="43" width="14" style="193" hidden="1" customWidth="1"/>
    <col min="44" max="44" width="11.140625" style="193" hidden="1" customWidth="1"/>
    <col min="45" max="45" width="17.5703125" style="193" customWidth="1"/>
    <col min="46" max="46" width="14" style="193" customWidth="1"/>
    <col min="47" max="47" width="3.7109375" style="16" customWidth="1"/>
    <col min="48" max="52" width="18.7109375" style="6" customWidth="1"/>
    <col min="53" max="53" width="3.140625" style="196" customWidth="1"/>
    <col min="54" max="54" width="11.42578125" style="6" hidden="1" customWidth="1"/>
    <col min="55" max="55" width="3.85546875" style="6" hidden="1" customWidth="1"/>
    <col min="56" max="57" width="25.7109375" style="6" hidden="1" customWidth="1"/>
    <col min="58" max="58" width="2.140625" style="6" hidden="1" customWidth="1"/>
    <col min="59" max="60" width="25.7109375" style="6" hidden="1" customWidth="1"/>
    <col min="61" max="61" width="8" style="6" hidden="1" customWidth="1"/>
    <col min="62" max="63" width="20.7109375" style="6" hidden="1" customWidth="1"/>
    <col min="64" max="64" width="4.5703125" style="6" hidden="1" customWidth="1"/>
    <col min="65" max="65" width="2.5703125" style="6" hidden="1" customWidth="1"/>
    <col min="66" max="66" width="33.85546875" style="6" hidden="1" customWidth="1"/>
    <col min="67" max="67" width="19" style="16" hidden="1" customWidth="1"/>
    <col min="68" max="68" width="33.85546875" style="16" hidden="1" customWidth="1"/>
    <col min="69" max="69" width="1.7109375" style="16" hidden="1" customWidth="1"/>
    <col min="70" max="70" width="4.140625" style="16" hidden="1" customWidth="1"/>
    <col min="71" max="71" width="11.42578125" style="16" hidden="1" customWidth="1"/>
    <col min="72" max="72" width="11.42578125" style="16" customWidth="1"/>
    <col min="73" max="16384" width="11.42578125" style="16"/>
  </cols>
  <sheetData>
    <row r="1" spans="1:53" ht="15" customHeight="1" x14ac:dyDescent="0.25">
      <c r="A1" s="1"/>
      <c r="B1" s="657" t="s">
        <v>240</v>
      </c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  <c r="R1" s="657"/>
      <c r="S1" s="657"/>
      <c r="T1" s="657"/>
      <c r="U1" s="657"/>
      <c r="V1" s="657"/>
      <c r="W1" s="657"/>
      <c r="X1" s="657"/>
      <c r="Y1" s="657"/>
      <c r="Z1" s="657"/>
      <c r="AA1" s="657"/>
      <c r="AB1" s="657"/>
      <c r="AC1" s="657"/>
      <c r="AD1" s="657"/>
      <c r="AE1" s="657"/>
      <c r="AF1" s="657"/>
      <c r="AG1" s="657"/>
      <c r="AH1" s="657"/>
      <c r="AI1" s="2"/>
      <c r="AJ1" s="3"/>
      <c r="AK1" s="3"/>
      <c r="AL1" s="4"/>
      <c r="AM1" s="4"/>
      <c r="AN1" s="4"/>
      <c r="AO1" s="4"/>
      <c r="AP1" s="4"/>
      <c r="AQ1" s="4"/>
      <c r="AR1" s="4"/>
      <c r="AS1" s="4"/>
      <c r="AT1" s="4"/>
      <c r="AU1" s="3"/>
      <c r="AV1" s="5"/>
      <c r="AW1" s="5"/>
      <c r="AX1" s="5"/>
      <c r="AY1" s="5"/>
      <c r="AZ1" s="5"/>
      <c r="BA1" s="5"/>
    </row>
    <row r="2" spans="1:53" ht="23.25" customHeight="1" x14ac:dyDescent="0.25">
      <c r="A2" s="1"/>
      <c r="B2" s="657"/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  <c r="N2" s="657"/>
      <c r="O2" s="657"/>
      <c r="P2" s="657"/>
      <c r="Q2" s="657"/>
      <c r="R2" s="657"/>
      <c r="S2" s="657"/>
      <c r="T2" s="657"/>
      <c r="U2" s="657"/>
      <c r="V2" s="657"/>
      <c r="W2" s="657"/>
      <c r="X2" s="657"/>
      <c r="Y2" s="657"/>
      <c r="Z2" s="657"/>
      <c r="AA2" s="657"/>
      <c r="AB2" s="657"/>
      <c r="AC2" s="657"/>
      <c r="AD2" s="657"/>
      <c r="AE2" s="657"/>
      <c r="AF2" s="657"/>
      <c r="AG2" s="657"/>
      <c r="AH2" s="657"/>
      <c r="AI2" s="2"/>
      <c r="AJ2" s="3"/>
      <c r="AK2" s="3"/>
      <c r="AL2" s="4"/>
      <c r="AM2" s="4"/>
      <c r="AN2" s="4"/>
      <c r="AO2" s="4"/>
      <c r="AP2" s="4"/>
      <c r="AQ2" s="4"/>
      <c r="AR2" s="4"/>
      <c r="AS2" s="4"/>
      <c r="AT2" s="4"/>
      <c r="AU2" s="3"/>
      <c r="AV2" s="5"/>
      <c r="AW2" s="5"/>
      <c r="AX2" s="5"/>
      <c r="AY2" s="5"/>
      <c r="AZ2" s="5"/>
      <c r="BA2" s="5"/>
    </row>
    <row r="3" spans="1:53" ht="15" customHeight="1" x14ac:dyDescent="0.25">
      <c r="A3" s="1"/>
      <c r="B3" s="657"/>
      <c r="C3" s="657"/>
      <c r="D3" s="657"/>
      <c r="E3" s="657"/>
      <c r="F3" s="657"/>
      <c r="G3" s="657"/>
      <c r="H3" s="657"/>
      <c r="I3" s="657"/>
      <c r="J3" s="657"/>
      <c r="K3" s="657"/>
      <c r="L3" s="657"/>
      <c r="M3" s="657"/>
      <c r="N3" s="657"/>
      <c r="O3" s="657"/>
      <c r="P3" s="657"/>
      <c r="Q3" s="657"/>
      <c r="R3" s="657"/>
      <c r="S3" s="657"/>
      <c r="T3" s="657"/>
      <c r="U3" s="657"/>
      <c r="V3" s="657"/>
      <c r="W3" s="657"/>
      <c r="X3" s="657"/>
      <c r="Y3" s="657"/>
      <c r="Z3" s="657"/>
      <c r="AA3" s="657"/>
      <c r="AB3" s="657"/>
      <c r="AC3" s="657"/>
      <c r="AD3" s="657"/>
      <c r="AE3" s="657"/>
      <c r="AF3" s="657"/>
      <c r="AG3" s="657"/>
      <c r="AH3" s="657"/>
      <c r="AI3" s="2"/>
      <c r="AJ3" s="3"/>
      <c r="AK3" s="3"/>
      <c r="AL3" s="4"/>
      <c r="AM3" s="4"/>
      <c r="AN3" s="4"/>
      <c r="AO3" s="4"/>
      <c r="AP3" s="4"/>
      <c r="AQ3" s="4"/>
      <c r="AR3" s="4"/>
      <c r="AS3" s="4"/>
      <c r="AT3" s="4"/>
      <c r="AU3" s="3"/>
      <c r="AV3" s="5"/>
      <c r="AW3" s="5"/>
      <c r="AX3" s="5"/>
      <c r="AY3" s="5"/>
      <c r="AZ3" s="5"/>
      <c r="BA3" s="5"/>
    </row>
    <row r="4" spans="1:53" ht="7.5" customHeight="1" x14ac:dyDescent="0.25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3"/>
      <c r="AK4" s="3"/>
      <c r="AL4" s="4"/>
      <c r="AM4" s="4"/>
      <c r="AN4" s="4"/>
      <c r="AO4" s="4"/>
      <c r="AP4" s="4"/>
      <c r="AQ4" s="4"/>
      <c r="AR4" s="4"/>
      <c r="AS4" s="4"/>
      <c r="AT4" s="4"/>
      <c r="AU4" s="3"/>
      <c r="AV4" s="5"/>
      <c r="AW4" s="5"/>
      <c r="AX4" s="5"/>
      <c r="AY4" s="5"/>
      <c r="AZ4" s="5"/>
      <c r="BA4" s="5"/>
    </row>
    <row r="5" spans="1:53" ht="26.25" x14ac:dyDescent="0.4">
      <c r="A5" s="1"/>
      <c r="B5" s="658" t="str">
        <f>+"ANEXO 03 - FORMULARIO DE POSTULACIÓN - "&amp;X23</f>
        <v>ANEXO 03 - FORMULARIO DE POSTULACIÓN - GESTOR SOCIAL</v>
      </c>
      <c r="C5" s="659"/>
      <c r="D5" s="659"/>
      <c r="E5" s="659"/>
      <c r="F5" s="659"/>
      <c r="G5" s="659"/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59"/>
      <c r="U5" s="659"/>
      <c r="V5" s="659"/>
      <c r="W5" s="659"/>
      <c r="X5" s="659"/>
      <c r="Y5" s="659"/>
      <c r="Z5" s="659"/>
      <c r="AA5" s="659"/>
      <c r="AB5" s="659"/>
      <c r="AC5" s="659"/>
      <c r="AD5" s="659"/>
      <c r="AE5" s="659"/>
      <c r="AF5" s="659"/>
      <c r="AG5" s="659"/>
      <c r="AH5" s="660"/>
      <c r="AI5" s="7"/>
      <c r="AJ5" s="3"/>
      <c r="AK5" s="3"/>
      <c r="AL5" s="4"/>
      <c r="AM5" s="4"/>
      <c r="AN5" s="4"/>
      <c r="AO5" s="4"/>
      <c r="AP5" s="4"/>
      <c r="AQ5" s="4"/>
      <c r="AR5" s="4"/>
      <c r="AS5" s="4"/>
      <c r="AT5" s="4"/>
      <c r="AU5" s="3"/>
      <c r="AV5" s="5"/>
      <c r="AW5" s="5"/>
      <c r="AX5" s="5"/>
      <c r="AY5" s="5"/>
      <c r="AZ5" s="5"/>
      <c r="BA5" s="5"/>
    </row>
    <row r="6" spans="1:53" ht="7.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3"/>
      <c r="AK6" s="3"/>
      <c r="AL6" s="4"/>
      <c r="AM6" s="4"/>
      <c r="AN6" s="4"/>
      <c r="AO6" s="4"/>
      <c r="AP6" s="4"/>
      <c r="AQ6" s="4"/>
      <c r="AR6" s="4"/>
      <c r="AS6" s="4"/>
      <c r="AT6" s="4"/>
      <c r="AU6" s="3"/>
      <c r="AV6" s="5"/>
      <c r="AW6" s="5"/>
      <c r="AX6" s="5"/>
      <c r="AY6" s="5"/>
      <c r="AZ6" s="5"/>
      <c r="BA6" s="5"/>
    </row>
    <row r="7" spans="1:53" ht="20.100000000000001" customHeight="1" x14ac:dyDescent="0.25">
      <c r="A7" s="1"/>
      <c r="B7" s="634" t="s">
        <v>0</v>
      </c>
      <c r="C7" s="634"/>
      <c r="D7" s="634"/>
      <c r="E7" s="634"/>
      <c r="F7" s="634"/>
      <c r="G7" s="634"/>
      <c r="H7" s="634"/>
      <c r="I7" s="634"/>
      <c r="J7" s="634"/>
      <c r="K7" s="634"/>
      <c r="L7" s="634"/>
      <c r="M7" s="634"/>
      <c r="N7" s="634"/>
      <c r="O7" s="634"/>
      <c r="P7" s="634"/>
      <c r="Q7" s="634"/>
      <c r="R7" s="634"/>
      <c r="S7" s="634"/>
      <c r="T7" s="634"/>
      <c r="U7" s="634"/>
      <c r="V7" s="634"/>
      <c r="W7" s="634"/>
      <c r="X7" s="634"/>
      <c r="Y7" s="634"/>
      <c r="Z7" s="634"/>
      <c r="AA7" s="634"/>
      <c r="AB7" s="634"/>
      <c r="AC7" s="634"/>
      <c r="AD7" s="634"/>
      <c r="AE7" s="634"/>
      <c r="AF7" s="634"/>
      <c r="AG7" s="634"/>
      <c r="AH7" s="634"/>
      <c r="AI7" s="8"/>
      <c r="AJ7" s="3"/>
      <c r="AK7" s="3"/>
      <c r="AL7" s="4"/>
      <c r="AM7" s="4"/>
      <c r="AN7" s="4"/>
      <c r="AO7" s="4"/>
      <c r="AP7" s="4"/>
      <c r="AQ7" s="4"/>
      <c r="AR7" s="4"/>
      <c r="AS7" s="4"/>
      <c r="AT7" s="4"/>
      <c r="AU7" s="3"/>
      <c r="AV7" s="5"/>
      <c r="AW7" s="5"/>
      <c r="AX7" s="5"/>
      <c r="AY7" s="5"/>
      <c r="AZ7" s="5"/>
      <c r="BA7" s="5"/>
    </row>
    <row r="8" spans="1:53" ht="7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3"/>
      <c r="AK8" s="3"/>
      <c r="AL8" s="4"/>
      <c r="AM8" s="4"/>
      <c r="AN8" s="4"/>
      <c r="AO8" s="4"/>
      <c r="AP8" s="4"/>
      <c r="AQ8" s="4"/>
      <c r="AR8" s="4"/>
      <c r="AS8" s="4"/>
      <c r="AT8" s="4"/>
      <c r="AU8" s="3"/>
      <c r="AV8" s="5"/>
      <c r="AW8" s="5"/>
      <c r="AX8" s="5"/>
      <c r="AY8" s="5"/>
      <c r="AZ8" s="5"/>
      <c r="BA8" s="5"/>
    </row>
    <row r="9" spans="1:53" ht="20.100000000000001" customHeight="1" x14ac:dyDescent="0.25">
      <c r="A9" s="1"/>
      <c r="B9" s="661" t="s">
        <v>1</v>
      </c>
      <c r="C9" s="661"/>
      <c r="D9" s="661"/>
      <c r="E9" s="661"/>
      <c r="F9" s="661"/>
      <c r="G9" s="661"/>
      <c r="H9" s="661"/>
      <c r="I9" s="661"/>
      <c r="J9" s="661"/>
      <c r="K9" s="661"/>
      <c r="L9" s="661"/>
      <c r="M9" s="661"/>
      <c r="N9" s="661"/>
      <c r="O9" s="661"/>
      <c r="P9" s="661"/>
      <c r="Q9" s="661"/>
      <c r="R9" s="661"/>
      <c r="S9" s="661"/>
      <c r="T9" s="661"/>
      <c r="U9" s="661"/>
      <c r="V9" s="661"/>
      <c r="W9" s="661"/>
      <c r="X9" s="661"/>
      <c r="Y9" s="661"/>
      <c r="Z9" s="661"/>
      <c r="AA9" s="661"/>
      <c r="AB9" s="661"/>
      <c r="AC9" s="661"/>
      <c r="AD9" s="661"/>
      <c r="AE9" s="661"/>
      <c r="AF9" s="661"/>
      <c r="AG9" s="661"/>
      <c r="AH9" s="661"/>
      <c r="AI9" s="9"/>
      <c r="AJ9" s="3"/>
      <c r="AK9" s="3"/>
      <c r="AL9" s="4"/>
      <c r="AM9" s="4"/>
      <c r="AN9" s="4"/>
      <c r="AO9" s="4"/>
      <c r="AP9" s="4"/>
      <c r="AQ9" s="4"/>
      <c r="AR9" s="4"/>
      <c r="AS9" s="4"/>
      <c r="AT9" s="4"/>
      <c r="AU9" s="3"/>
      <c r="AV9" s="5"/>
      <c r="AW9" s="5"/>
      <c r="AX9" s="5"/>
      <c r="AY9" s="5"/>
      <c r="AZ9" s="5"/>
      <c r="BA9" s="5"/>
    </row>
    <row r="10" spans="1:53" ht="7.5" customHeight="1" x14ac:dyDescent="0.25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3"/>
      <c r="AK10" s="3"/>
      <c r="AL10" s="4"/>
      <c r="AM10" s="4"/>
      <c r="AN10" s="4"/>
      <c r="AO10" s="4"/>
      <c r="AP10" s="4"/>
      <c r="AQ10" s="4"/>
      <c r="AR10" s="4"/>
      <c r="AS10" s="4"/>
      <c r="AT10" s="4"/>
      <c r="AU10" s="3"/>
      <c r="AV10" s="5"/>
      <c r="AW10" s="5"/>
      <c r="AX10" s="5"/>
      <c r="AY10" s="5"/>
      <c r="AZ10" s="5"/>
      <c r="BA10" s="5"/>
    </row>
    <row r="11" spans="1:53" ht="20.100000000000001" customHeight="1" x14ac:dyDescent="0.25">
      <c r="A11" s="1"/>
      <c r="B11" s="635" t="s">
        <v>2</v>
      </c>
      <c r="C11" s="635"/>
      <c r="D11" s="635"/>
      <c r="E11" s="635"/>
      <c r="F11" s="635"/>
      <c r="G11" s="635"/>
      <c r="H11" s="636"/>
      <c r="I11" s="637"/>
      <c r="J11" s="637"/>
      <c r="K11" s="637"/>
      <c r="L11" s="637"/>
      <c r="M11" s="637"/>
      <c r="N11" s="637"/>
      <c r="O11" s="637"/>
      <c r="P11" s="637"/>
      <c r="Q11" s="637"/>
      <c r="R11" s="637"/>
      <c r="S11" s="637"/>
      <c r="T11" s="637"/>
      <c r="U11" s="638"/>
      <c r="V11" s="651" t="s">
        <v>3</v>
      </c>
      <c r="W11" s="652"/>
      <c r="X11" s="652"/>
      <c r="Y11" s="652"/>
      <c r="Z11" s="652"/>
      <c r="AA11" s="653"/>
      <c r="AB11" s="664"/>
      <c r="AC11" s="665"/>
      <c r="AD11" s="665"/>
      <c r="AE11" s="666"/>
      <c r="AF11" s="662" t="s">
        <v>4</v>
      </c>
      <c r="AG11" s="663"/>
      <c r="AH11" s="11" t="str">
        <f ca="1">IF(AB11="","",DATEDIF(AB11,TODAY(),"Y"))</f>
        <v/>
      </c>
      <c r="AI11" s="12"/>
      <c r="AJ11" s="3"/>
      <c r="AK11" s="3"/>
      <c r="AL11" s="4"/>
      <c r="AM11" s="4"/>
      <c r="AN11" s="4"/>
      <c r="AO11" s="4"/>
      <c r="AP11" s="4"/>
      <c r="AQ11" s="4"/>
      <c r="AR11" s="4"/>
      <c r="AS11" s="4"/>
      <c r="AT11" s="4"/>
      <c r="AU11" s="3"/>
      <c r="AV11" s="5"/>
      <c r="AW11" s="5"/>
      <c r="AX11" s="5"/>
      <c r="AY11" s="5"/>
      <c r="AZ11" s="5"/>
      <c r="BA11" s="5"/>
    </row>
    <row r="12" spans="1:53" ht="20.100000000000001" customHeight="1" x14ac:dyDescent="0.25">
      <c r="A12" s="1"/>
      <c r="B12" s="635" t="s">
        <v>5</v>
      </c>
      <c r="C12" s="635"/>
      <c r="D12" s="635"/>
      <c r="E12" s="635"/>
      <c r="F12" s="635"/>
      <c r="G12" s="635"/>
      <c r="H12" s="636"/>
      <c r="I12" s="637"/>
      <c r="J12" s="637"/>
      <c r="K12" s="637"/>
      <c r="L12" s="637"/>
      <c r="M12" s="637"/>
      <c r="N12" s="637"/>
      <c r="O12" s="637"/>
      <c r="P12" s="637"/>
      <c r="Q12" s="637"/>
      <c r="R12" s="637"/>
      <c r="S12" s="637"/>
      <c r="T12" s="637"/>
      <c r="U12" s="638"/>
      <c r="V12" s="651" t="s">
        <v>6</v>
      </c>
      <c r="W12" s="652"/>
      <c r="X12" s="652"/>
      <c r="Y12" s="652"/>
      <c r="Z12" s="652"/>
      <c r="AA12" s="653"/>
      <c r="AB12" s="654"/>
      <c r="AC12" s="655"/>
      <c r="AD12" s="655"/>
      <c r="AE12" s="655"/>
      <c r="AF12" s="655"/>
      <c r="AG12" s="655"/>
      <c r="AH12" s="656"/>
      <c r="AI12" s="12"/>
      <c r="AJ12" s="3"/>
      <c r="AK12" s="3"/>
      <c r="AL12" s="4"/>
      <c r="AM12" s="4"/>
      <c r="AN12" s="4"/>
      <c r="AO12" s="4"/>
      <c r="AP12" s="4"/>
      <c r="AQ12" s="4"/>
      <c r="AR12" s="4"/>
      <c r="AS12" s="4"/>
      <c r="AT12" s="4"/>
      <c r="AU12" s="3"/>
      <c r="AV12" s="5"/>
      <c r="AW12" s="5"/>
      <c r="AX12" s="5"/>
      <c r="AY12" s="5"/>
      <c r="AZ12" s="5"/>
      <c r="BA12" s="5"/>
    </row>
    <row r="13" spans="1:53" ht="20.100000000000001" customHeight="1" x14ac:dyDescent="0.25">
      <c r="A13" s="1"/>
      <c r="B13" s="635" t="s">
        <v>7</v>
      </c>
      <c r="C13" s="635"/>
      <c r="D13" s="635"/>
      <c r="E13" s="635"/>
      <c r="F13" s="635"/>
      <c r="G13" s="635"/>
      <c r="H13" s="636"/>
      <c r="I13" s="637"/>
      <c r="J13" s="637"/>
      <c r="K13" s="637"/>
      <c r="L13" s="637"/>
      <c r="M13" s="637"/>
      <c r="N13" s="637"/>
      <c r="O13" s="637"/>
      <c r="P13" s="637"/>
      <c r="Q13" s="637"/>
      <c r="R13" s="637"/>
      <c r="S13" s="637"/>
      <c r="T13" s="637"/>
      <c r="U13" s="638"/>
      <c r="V13" s="651" t="s">
        <v>8</v>
      </c>
      <c r="W13" s="652"/>
      <c r="X13" s="652"/>
      <c r="Y13" s="652"/>
      <c r="Z13" s="652"/>
      <c r="AA13" s="653"/>
      <c r="AB13" s="654"/>
      <c r="AC13" s="655"/>
      <c r="AD13" s="655"/>
      <c r="AE13" s="655"/>
      <c r="AF13" s="655"/>
      <c r="AG13" s="655"/>
      <c r="AH13" s="656"/>
      <c r="AI13" s="12"/>
      <c r="AJ13" s="3"/>
      <c r="AK13" s="3"/>
      <c r="AL13" s="4"/>
      <c r="AM13" s="4"/>
      <c r="AN13" s="4"/>
      <c r="AO13" s="4"/>
      <c r="AP13" s="4"/>
      <c r="AQ13" s="4"/>
      <c r="AR13" s="4"/>
      <c r="AS13" s="4"/>
      <c r="AT13" s="4"/>
      <c r="AU13" s="3"/>
      <c r="AV13" s="5"/>
      <c r="AW13" s="5"/>
      <c r="AX13" s="5"/>
      <c r="AY13" s="5"/>
      <c r="AZ13" s="5"/>
      <c r="BA13" s="5"/>
    </row>
    <row r="14" spans="1:53" ht="7.5" customHeight="1" x14ac:dyDescent="0.25">
      <c r="A14" s="1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4"/>
      <c r="AM14" s="4"/>
      <c r="AN14" s="4"/>
      <c r="AO14" s="4"/>
      <c r="AP14" s="4"/>
      <c r="AQ14" s="4"/>
      <c r="AR14" s="4"/>
      <c r="AS14" s="4"/>
      <c r="AT14" s="4"/>
      <c r="AU14" s="3"/>
      <c r="AV14" s="5"/>
      <c r="AW14" s="5"/>
      <c r="AX14" s="5"/>
      <c r="AY14" s="5"/>
      <c r="AZ14" s="5"/>
      <c r="BA14" s="5"/>
    </row>
    <row r="15" spans="1:53" ht="20.100000000000001" customHeight="1" x14ac:dyDescent="0.25">
      <c r="A15" s="1"/>
      <c r="B15" s="643" t="s">
        <v>9</v>
      </c>
      <c r="C15" s="643"/>
      <c r="D15" s="643"/>
      <c r="E15" s="643"/>
      <c r="F15" s="643"/>
      <c r="G15" s="643"/>
      <c r="H15" s="643"/>
      <c r="I15" s="643"/>
      <c r="J15" s="643"/>
      <c r="K15" s="643"/>
      <c r="L15" s="643"/>
      <c r="M15" s="643"/>
      <c r="N15" s="643"/>
      <c r="O15" s="643"/>
      <c r="P15" s="643"/>
      <c r="Q15" s="643"/>
      <c r="R15" s="643"/>
      <c r="S15" s="643"/>
      <c r="T15" s="643"/>
      <c r="U15" s="643"/>
      <c r="V15" s="643"/>
      <c r="W15" s="643"/>
      <c r="X15" s="643"/>
      <c r="Y15" s="643"/>
      <c r="Z15" s="643"/>
      <c r="AA15" s="643"/>
      <c r="AB15" s="643"/>
      <c r="AC15" s="643"/>
      <c r="AD15" s="643"/>
      <c r="AE15" s="643"/>
      <c r="AF15" s="643"/>
      <c r="AG15" s="643"/>
      <c r="AH15" s="643"/>
      <c r="AI15" s="13"/>
      <c r="AJ15" s="3"/>
      <c r="AK15" s="3"/>
      <c r="AL15" s="4"/>
      <c r="AM15" s="4"/>
      <c r="AN15" s="4"/>
      <c r="AO15" s="4"/>
      <c r="AP15" s="4"/>
      <c r="AQ15" s="4"/>
      <c r="AR15" s="4"/>
      <c r="AS15" s="4"/>
      <c r="AT15" s="4"/>
      <c r="AU15" s="3"/>
      <c r="AV15" s="5"/>
      <c r="AW15" s="5"/>
      <c r="AX15" s="5"/>
      <c r="AY15" s="5"/>
      <c r="AZ15" s="5"/>
      <c r="BA15" s="5"/>
    </row>
    <row r="16" spans="1:53" ht="7.5" customHeight="1" x14ac:dyDescent="0.25">
      <c r="A16" s="14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4"/>
      <c r="AM16" s="4"/>
      <c r="AN16" s="4"/>
      <c r="AO16" s="4"/>
      <c r="AP16" s="4"/>
      <c r="AQ16" s="4"/>
      <c r="AR16" s="4"/>
      <c r="AS16" s="4"/>
      <c r="AT16" s="4"/>
      <c r="AU16" s="3"/>
      <c r="AV16" s="5"/>
      <c r="AW16" s="5"/>
      <c r="AX16" s="5"/>
      <c r="AY16" s="5"/>
      <c r="AZ16" s="5"/>
      <c r="BA16" s="5"/>
    </row>
    <row r="17" spans="1:70" ht="20.100000000000001" customHeight="1" x14ac:dyDescent="0.25">
      <c r="A17" s="1"/>
      <c r="B17" s="635" t="s">
        <v>10</v>
      </c>
      <c r="C17" s="635"/>
      <c r="D17" s="635"/>
      <c r="E17" s="635"/>
      <c r="F17" s="635"/>
      <c r="G17" s="635"/>
      <c r="H17" s="645"/>
      <c r="I17" s="646"/>
      <c r="J17" s="646"/>
      <c r="K17" s="646"/>
      <c r="L17" s="646"/>
      <c r="M17" s="646"/>
      <c r="N17" s="646"/>
      <c r="O17" s="646"/>
      <c r="P17" s="646"/>
      <c r="Q17" s="646"/>
      <c r="R17" s="646"/>
      <c r="S17" s="646"/>
      <c r="T17" s="646"/>
      <c r="U17" s="646"/>
      <c r="V17" s="646"/>
      <c r="W17" s="646"/>
      <c r="X17" s="646"/>
      <c r="Y17" s="646"/>
      <c r="Z17" s="646"/>
      <c r="AA17" s="646"/>
      <c r="AB17" s="646"/>
      <c r="AC17" s="646"/>
      <c r="AD17" s="646"/>
      <c r="AE17" s="646"/>
      <c r="AF17" s="646"/>
      <c r="AG17" s="646"/>
      <c r="AH17" s="647"/>
      <c r="AI17" s="15"/>
      <c r="AJ17" s="3"/>
      <c r="AK17" s="3"/>
      <c r="AL17" s="4"/>
      <c r="AM17" s="4"/>
      <c r="AN17" s="4"/>
      <c r="AO17" s="4"/>
      <c r="AP17" s="4"/>
      <c r="AQ17" s="4"/>
      <c r="AR17" s="4"/>
      <c r="AS17" s="4"/>
      <c r="AT17" s="4"/>
      <c r="AU17" s="3"/>
      <c r="AV17" s="5"/>
      <c r="AW17" s="5"/>
      <c r="AX17" s="5"/>
      <c r="AY17" s="5"/>
      <c r="AZ17" s="5"/>
      <c r="BA17" s="5"/>
    </row>
    <row r="18" spans="1:70" ht="20.100000000000001" customHeight="1" x14ac:dyDescent="0.25">
      <c r="A18" s="1"/>
      <c r="B18" s="635" t="s">
        <v>11</v>
      </c>
      <c r="C18" s="635"/>
      <c r="D18" s="635"/>
      <c r="E18" s="635"/>
      <c r="F18" s="635"/>
      <c r="G18" s="635"/>
      <c r="H18" s="636"/>
      <c r="I18" s="637"/>
      <c r="J18" s="637"/>
      <c r="K18" s="637"/>
      <c r="L18" s="637"/>
      <c r="M18" s="637"/>
      <c r="N18" s="637"/>
      <c r="O18" s="637"/>
      <c r="P18" s="637"/>
      <c r="Q18" s="637"/>
      <c r="R18" s="637"/>
      <c r="S18" s="637"/>
      <c r="T18" s="637"/>
      <c r="U18" s="638"/>
      <c r="V18" s="641" t="s">
        <v>12</v>
      </c>
      <c r="W18" s="641"/>
      <c r="X18" s="639"/>
      <c r="Y18" s="639"/>
      <c r="Z18" s="640" t="s">
        <v>13</v>
      </c>
      <c r="AA18" s="641"/>
      <c r="AB18" s="648"/>
      <c r="AC18" s="649"/>
      <c r="AD18" s="649"/>
      <c r="AE18" s="649"/>
      <c r="AF18" s="649"/>
      <c r="AG18" s="649"/>
      <c r="AH18" s="650"/>
      <c r="AI18" s="17"/>
      <c r="AJ18" s="3"/>
      <c r="AK18" s="3"/>
      <c r="AL18" s="4"/>
      <c r="AM18" s="4"/>
      <c r="AN18" s="4"/>
      <c r="AO18" s="4"/>
      <c r="AP18" s="4"/>
      <c r="AQ18" s="4"/>
      <c r="AR18" s="4"/>
      <c r="AS18" s="4"/>
      <c r="AT18" s="4"/>
      <c r="AU18" s="3"/>
      <c r="AV18" s="5"/>
      <c r="AW18" s="5"/>
      <c r="AX18" s="5"/>
      <c r="AY18" s="5"/>
      <c r="AZ18" s="5"/>
      <c r="BA18" s="5"/>
    </row>
    <row r="19" spans="1:70" ht="20.100000000000001" customHeight="1" x14ac:dyDescent="0.25">
      <c r="A19" s="1"/>
      <c r="B19" s="635" t="s">
        <v>14</v>
      </c>
      <c r="C19" s="635"/>
      <c r="D19" s="635"/>
      <c r="E19" s="635"/>
      <c r="F19" s="635"/>
      <c r="G19" s="635"/>
      <c r="H19" s="636"/>
      <c r="I19" s="637"/>
      <c r="J19" s="637"/>
      <c r="K19" s="637"/>
      <c r="L19" s="637"/>
      <c r="M19" s="637"/>
      <c r="N19" s="637"/>
      <c r="O19" s="637"/>
      <c r="P19" s="637"/>
      <c r="Q19" s="637"/>
      <c r="R19" s="637"/>
      <c r="S19" s="637"/>
      <c r="T19" s="637"/>
      <c r="U19" s="638"/>
      <c r="V19" s="640" t="s">
        <v>15</v>
      </c>
      <c r="W19" s="644"/>
      <c r="X19" s="639"/>
      <c r="Y19" s="639"/>
      <c r="Z19" s="640" t="s">
        <v>16</v>
      </c>
      <c r="AA19" s="641"/>
      <c r="AB19" s="639"/>
      <c r="AC19" s="639"/>
      <c r="AD19" s="639"/>
      <c r="AE19" s="639"/>
      <c r="AF19" s="639"/>
      <c r="AG19" s="639"/>
      <c r="AH19" s="639"/>
      <c r="AI19" s="18"/>
      <c r="AJ19" s="3"/>
      <c r="AK19" s="3"/>
      <c r="AL19" s="4"/>
      <c r="AM19" s="4"/>
      <c r="AN19" s="4"/>
      <c r="AO19" s="4"/>
      <c r="AP19" s="4"/>
      <c r="AQ19" s="4"/>
      <c r="AR19" s="4"/>
      <c r="AS19" s="4"/>
      <c r="AT19" s="4"/>
      <c r="AU19" s="3"/>
      <c r="AV19" s="5"/>
      <c r="AW19" s="5"/>
      <c r="AX19" s="5"/>
      <c r="AY19" s="5"/>
      <c r="AZ19" s="5"/>
      <c r="BA19" s="5"/>
    </row>
    <row r="20" spans="1:70" ht="20.100000000000001" customHeight="1" x14ac:dyDescent="0.25">
      <c r="A20" s="1"/>
      <c r="B20" s="635" t="s">
        <v>17</v>
      </c>
      <c r="C20" s="635"/>
      <c r="D20" s="635"/>
      <c r="E20" s="635"/>
      <c r="F20" s="635"/>
      <c r="G20" s="635"/>
      <c r="H20" s="636"/>
      <c r="I20" s="637"/>
      <c r="J20" s="637"/>
      <c r="K20" s="637"/>
      <c r="L20" s="637"/>
      <c r="M20" s="637"/>
      <c r="N20" s="637"/>
      <c r="O20" s="637"/>
      <c r="P20" s="637"/>
      <c r="Q20" s="637"/>
      <c r="R20" s="637"/>
      <c r="S20" s="637"/>
      <c r="T20" s="637"/>
      <c r="U20" s="638"/>
      <c r="V20" s="19" t="s">
        <v>18</v>
      </c>
      <c r="W20" s="20"/>
      <c r="X20" s="639"/>
      <c r="Y20" s="639"/>
      <c r="Z20" s="640" t="s">
        <v>19</v>
      </c>
      <c r="AA20" s="641"/>
      <c r="AB20" s="642"/>
      <c r="AC20" s="639"/>
      <c r="AD20" s="639"/>
      <c r="AE20" s="639"/>
      <c r="AF20" s="639"/>
      <c r="AG20" s="639"/>
      <c r="AH20" s="639"/>
      <c r="AI20" s="18"/>
      <c r="AJ20" s="3"/>
      <c r="AK20" s="3"/>
      <c r="AL20" s="4"/>
      <c r="AM20" s="4"/>
      <c r="AN20" s="4"/>
      <c r="AO20" s="4"/>
      <c r="AP20" s="4"/>
      <c r="AQ20" s="4"/>
      <c r="AR20" s="4"/>
      <c r="AS20" s="4"/>
      <c r="AT20" s="4"/>
      <c r="AU20" s="3"/>
      <c r="AV20" s="5"/>
      <c r="AW20" s="5"/>
      <c r="AX20" s="5"/>
      <c r="AY20" s="5"/>
      <c r="AZ20" s="5"/>
      <c r="BA20" s="5"/>
    </row>
    <row r="21" spans="1:70" ht="7.5" customHeight="1" x14ac:dyDescent="0.25">
      <c r="A21" s="1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4"/>
      <c r="AM21" s="4"/>
      <c r="AN21" s="4"/>
      <c r="AO21" s="4"/>
      <c r="AP21" s="4"/>
      <c r="AQ21" s="4"/>
      <c r="AR21" s="4"/>
      <c r="AS21" s="4"/>
      <c r="AT21" s="4"/>
      <c r="AU21" s="3"/>
      <c r="AV21" s="5"/>
      <c r="AW21" s="5"/>
      <c r="AX21" s="5"/>
      <c r="AY21" s="5"/>
      <c r="AZ21" s="5"/>
      <c r="BA21" s="5"/>
    </row>
    <row r="22" spans="1:70" ht="20.100000000000001" customHeight="1" x14ac:dyDescent="0.25">
      <c r="A22" s="1"/>
      <c r="B22" s="643" t="s">
        <v>20</v>
      </c>
      <c r="C22" s="643"/>
      <c r="D22" s="643"/>
      <c r="E22" s="643"/>
      <c r="F22" s="643"/>
      <c r="G22" s="643"/>
      <c r="H22" s="643"/>
      <c r="I22" s="643"/>
      <c r="J22" s="643"/>
      <c r="K22" s="643"/>
      <c r="L22" s="643"/>
      <c r="M22" s="643"/>
      <c r="N22" s="643"/>
      <c r="O22" s="643"/>
      <c r="P22" s="643"/>
      <c r="Q22" s="643"/>
      <c r="R22" s="643"/>
      <c r="S22" s="643"/>
      <c r="T22" s="643"/>
      <c r="U22" s="643"/>
      <c r="V22" s="643"/>
      <c r="W22" s="643"/>
      <c r="X22" s="643"/>
      <c r="Y22" s="643"/>
      <c r="Z22" s="643"/>
      <c r="AA22" s="643"/>
      <c r="AB22" s="643"/>
      <c r="AC22" s="643"/>
      <c r="AD22" s="643"/>
      <c r="AE22" s="643"/>
      <c r="AF22" s="643"/>
      <c r="AG22" s="643"/>
      <c r="AH22" s="643"/>
      <c r="AI22" s="13"/>
      <c r="AJ22" s="3"/>
      <c r="AK22" s="3"/>
      <c r="AL22" s="4"/>
      <c r="AM22" s="4"/>
      <c r="AN22" s="4"/>
      <c r="AO22" s="4"/>
      <c r="AP22" s="4"/>
      <c r="AQ22" s="4"/>
      <c r="AR22" s="4"/>
      <c r="AS22" s="4"/>
      <c r="AT22" s="4"/>
      <c r="AU22" s="3"/>
      <c r="AV22" s="5"/>
      <c r="AW22" s="5"/>
      <c r="AX22" s="5"/>
      <c r="AY22" s="5"/>
      <c r="AZ22" s="5"/>
      <c r="BA22" s="5"/>
    </row>
    <row r="23" spans="1:70" s="24" customFormat="1" ht="20.100000000000001" customHeight="1" x14ac:dyDescent="0.25">
      <c r="A23" s="14"/>
      <c r="B23" s="628" t="s">
        <v>21</v>
      </c>
      <c r="C23" s="629"/>
      <c r="D23" s="629"/>
      <c r="E23" s="629"/>
      <c r="F23" s="629"/>
      <c r="G23" s="629"/>
      <c r="H23" s="630"/>
      <c r="I23" s="630"/>
      <c r="J23" s="630"/>
      <c r="K23" s="630"/>
      <c r="L23" s="630"/>
      <c r="M23" s="630"/>
      <c r="N23" s="630"/>
      <c r="O23" s="630"/>
      <c r="P23" s="630"/>
      <c r="Q23" s="630"/>
      <c r="R23" s="630"/>
      <c r="S23" s="630"/>
      <c r="T23" s="630"/>
      <c r="U23" s="630"/>
      <c r="V23" s="631" t="s">
        <v>22</v>
      </c>
      <c r="W23" s="631"/>
      <c r="X23" s="632" t="s">
        <v>219</v>
      </c>
      <c r="Y23" s="632"/>
      <c r="Z23" s="632"/>
      <c r="AA23" s="632"/>
      <c r="AB23" s="632"/>
      <c r="AC23" s="632"/>
      <c r="AD23" s="632"/>
      <c r="AE23" s="632"/>
      <c r="AF23" s="632"/>
      <c r="AG23" s="632"/>
      <c r="AH23" s="632"/>
      <c r="AI23" s="21"/>
      <c r="AJ23" s="3"/>
      <c r="AK23" s="3"/>
      <c r="AL23" s="4"/>
      <c r="AM23" s="4"/>
      <c r="AN23" s="4"/>
      <c r="AO23" s="4"/>
      <c r="AP23" s="4"/>
      <c r="AQ23" s="4"/>
      <c r="AR23" s="4"/>
      <c r="AS23" s="4"/>
      <c r="AT23" s="4"/>
      <c r="AU23" s="3"/>
      <c r="AV23" s="22"/>
      <c r="AW23" s="22"/>
      <c r="AX23" s="22"/>
      <c r="AY23" s="22"/>
      <c r="AZ23" s="22"/>
      <c r="BA23" s="22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</row>
    <row r="24" spans="1:70" ht="7.5" customHeight="1" x14ac:dyDescent="0.25">
      <c r="A24" s="1"/>
      <c r="B24" s="3"/>
      <c r="C24" s="3"/>
      <c r="D24" s="3"/>
      <c r="E24" s="3"/>
      <c r="F24" s="3"/>
      <c r="G24" s="633"/>
      <c r="H24" s="633"/>
      <c r="I24" s="633"/>
      <c r="J24" s="633"/>
      <c r="K24" s="633"/>
      <c r="L24" s="633"/>
      <c r="M24" s="633"/>
      <c r="N24" s="633"/>
      <c r="O24" s="633"/>
      <c r="P24" s="633"/>
      <c r="Q24" s="633"/>
      <c r="R24" s="633"/>
      <c r="S24" s="633"/>
      <c r="T24" s="633"/>
      <c r="U24" s="63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25"/>
      <c r="AH24" s="25"/>
      <c r="AI24" s="25"/>
      <c r="AJ24" s="3"/>
      <c r="AK24" s="3"/>
      <c r="AL24" s="4"/>
      <c r="AM24" s="4"/>
      <c r="AN24" s="4"/>
      <c r="AO24" s="4"/>
      <c r="AP24" s="4"/>
      <c r="AQ24" s="4"/>
      <c r="AR24" s="4"/>
      <c r="AS24" s="4"/>
      <c r="AT24" s="4"/>
      <c r="AU24" s="3"/>
      <c r="AV24" s="5"/>
      <c r="AW24" s="5"/>
      <c r="AX24" s="5"/>
      <c r="AY24" s="5"/>
      <c r="AZ24" s="5"/>
      <c r="BA24" s="5"/>
    </row>
    <row r="25" spans="1:70" ht="20.100000000000001" customHeight="1" x14ac:dyDescent="0.25">
      <c r="A25" s="1"/>
      <c r="B25" s="634" t="s">
        <v>23</v>
      </c>
      <c r="C25" s="634"/>
      <c r="D25" s="634"/>
      <c r="E25" s="634"/>
      <c r="F25" s="634"/>
      <c r="G25" s="634"/>
      <c r="H25" s="634"/>
      <c r="I25" s="634"/>
      <c r="J25" s="634"/>
      <c r="K25" s="634"/>
      <c r="L25" s="634"/>
      <c r="M25" s="634"/>
      <c r="N25" s="634"/>
      <c r="O25" s="634"/>
      <c r="P25" s="634"/>
      <c r="Q25" s="634"/>
      <c r="R25" s="634"/>
      <c r="S25" s="634"/>
      <c r="T25" s="634"/>
      <c r="U25" s="634"/>
      <c r="V25" s="634"/>
      <c r="W25" s="634"/>
      <c r="X25" s="634"/>
      <c r="Y25" s="634"/>
      <c r="Z25" s="634"/>
      <c r="AA25" s="634"/>
      <c r="AB25" s="634"/>
      <c r="AC25" s="634"/>
      <c r="AD25" s="634"/>
      <c r="AE25" s="634"/>
      <c r="AF25" s="634"/>
      <c r="AG25" s="634"/>
      <c r="AH25" s="634"/>
      <c r="AI25" s="26"/>
      <c r="AJ25" s="3"/>
      <c r="AK25" s="3"/>
      <c r="AL25" s="4"/>
      <c r="AM25" s="4"/>
      <c r="AN25" s="4"/>
      <c r="AO25" s="4"/>
      <c r="AP25" s="4"/>
      <c r="AQ25" s="4"/>
      <c r="AR25" s="4"/>
      <c r="AS25" s="4"/>
      <c r="AT25" s="4"/>
      <c r="AU25" s="3"/>
      <c r="AV25" s="5"/>
      <c r="AW25" s="5"/>
      <c r="AX25" s="5"/>
      <c r="AY25" s="5"/>
      <c r="AZ25" s="5"/>
      <c r="BA25" s="5"/>
    </row>
    <row r="26" spans="1:70" ht="7.5" customHeight="1" x14ac:dyDescent="0.25">
      <c r="A26" s="1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27"/>
      <c r="W26" s="27"/>
      <c r="X26" s="27"/>
      <c r="Y26" s="27"/>
      <c r="Z26" s="3"/>
      <c r="AA26" s="3"/>
      <c r="AB26" s="3"/>
      <c r="AC26" s="3"/>
      <c r="AD26" s="3"/>
      <c r="AE26" s="3"/>
      <c r="AF26" s="3"/>
      <c r="AG26" s="25"/>
      <c r="AH26" s="25"/>
      <c r="AI26" s="25"/>
      <c r="AJ26" s="3"/>
      <c r="AK26" s="3"/>
      <c r="AL26" s="4"/>
      <c r="AM26" s="4"/>
      <c r="AN26" s="4"/>
      <c r="AO26" s="4"/>
      <c r="AP26" s="4"/>
      <c r="AQ26" s="4"/>
      <c r="AR26" s="4"/>
      <c r="AS26" s="4"/>
      <c r="AT26" s="4"/>
      <c r="AU26" s="3"/>
      <c r="AV26" s="5"/>
      <c r="AW26" s="5"/>
      <c r="AX26" s="5"/>
      <c r="AY26" s="5"/>
      <c r="AZ26" s="5"/>
      <c r="BA26" s="5"/>
    </row>
    <row r="27" spans="1:70" ht="48.75" customHeight="1" x14ac:dyDescent="0.25">
      <c r="A27" s="1"/>
      <c r="B27" s="28"/>
      <c r="C27" s="442" t="s">
        <v>24</v>
      </c>
      <c r="D27" s="442"/>
      <c r="E27" s="442"/>
      <c r="F27" s="29" t="s">
        <v>25</v>
      </c>
      <c r="G27" s="314"/>
      <c r="H27" s="30"/>
      <c r="I27" s="30"/>
      <c r="J27" s="3"/>
      <c r="K27" s="3"/>
      <c r="L27" s="3"/>
      <c r="M27" s="3"/>
      <c r="N27" s="3"/>
      <c r="O27" s="3"/>
      <c r="P27" s="3"/>
      <c r="Q27" s="3"/>
      <c r="R27" s="3"/>
      <c r="S27" s="3"/>
      <c r="T27" s="5"/>
      <c r="U27" s="5"/>
      <c r="V27" s="31"/>
      <c r="W27" s="32"/>
      <c r="X27" s="32"/>
      <c r="Y27" s="32"/>
      <c r="Z27" s="3"/>
      <c r="AA27" s="3"/>
      <c r="AB27" s="3"/>
      <c r="AC27" s="3"/>
      <c r="AD27" s="3"/>
      <c r="AE27" s="3"/>
      <c r="AF27" s="3"/>
      <c r="AG27" s="25"/>
      <c r="AH27" s="25"/>
      <c r="AI27" s="33" t="str">
        <f>IF(T29="","",IF(U29="Nuevo Registro","NUEVO REGISTRO",VLOOKUP(T29,CONDICIÓN,14,FALSE)))</f>
        <v/>
      </c>
      <c r="AJ27" s="3"/>
      <c r="AK27" s="3"/>
      <c r="AL27" s="4"/>
      <c r="AM27" s="4"/>
      <c r="AN27" s="4"/>
      <c r="AO27" s="4"/>
      <c r="AP27" s="4"/>
      <c r="AQ27" s="4"/>
      <c r="AR27" s="4"/>
      <c r="AS27" s="4"/>
      <c r="AT27" s="4"/>
      <c r="AU27" s="3"/>
      <c r="AV27" s="5"/>
      <c r="AW27" s="5"/>
      <c r="AX27" s="5"/>
      <c r="AY27" s="5"/>
      <c r="AZ27" s="5"/>
      <c r="BA27" s="5"/>
    </row>
    <row r="28" spans="1:70" ht="20.100000000000001" customHeight="1" x14ac:dyDescent="0.25">
      <c r="A28" s="1"/>
      <c r="B28" s="591" t="s">
        <v>26</v>
      </c>
      <c r="C28" s="34" t="s">
        <v>27</v>
      </c>
      <c r="D28" s="35" t="str">
        <f>+IF(E28="","","al")</f>
        <v>al</v>
      </c>
      <c r="E28" s="36">
        <f>+F28</f>
        <v>1</v>
      </c>
      <c r="F28" s="341">
        <v>1</v>
      </c>
      <c r="G28" s="37" t="s">
        <v>28</v>
      </c>
      <c r="H28" s="37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601" t="str">
        <f>IF(NoBorrar!$AF$5=0,"",IF(NoBorrar!$AF$5=11,CONCATENATE(I28,J28,K28,L28,M28,N28,O28,P28,Q28,R28,S28),"CONTINÚE DIGITANDO LOS 11 NÚMEROS DEL RUC"))</f>
        <v/>
      </c>
      <c r="U28" s="602"/>
      <c r="V28" s="602"/>
      <c r="W28" s="592" t="str">
        <f>IF(AI27="CALIFICA-APTO","NO PUEDE POSTULAR A ESTA CONVOCATORIA, porque ya está asignado a otro proyecto","")</f>
        <v/>
      </c>
      <c r="X28" s="592"/>
      <c r="Y28" s="592"/>
      <c r="Z28" s="3"/>
      <c r="AA28" s="3"/>
      <c r="AB28" s="3"/>
      <c r="AC28" s="3"/>
      <c r="AD28" s="3"/>
      <c r="AE28" s="3"/>
      <c r="AF28" s="3"/>
      <c r="AG28" s="25"/>
      <c r="AH28" s="25"/>
      <c r="AI28" s="25" t="s">
        <v>242</v>
      </c>
      <c r="AJ28" s="3"/>
      <c r="AK28" s="3"/>
      <c r="AL28" s="4"/>
      <c r="AM28" s="4"/>
      <c r="AN28" s="4"/>
      <c r="AO28" s="4"/>
      <c r="AP28" s="4"/>
      <c r="AQ28" s="4"/>
      <c r="AR28" s="4"/>
      <c r="AS28" s="4"/>
      <c r="AT28" s="4"/>
      <c r="AU28" s="3"/>
      <c r="AV28" s="5"/>
      <c r="AW28" s="5"/>
      <c r="AX28" s="5"/>
      <c r="AY28" s="5"/>
      <c r="AZ28" s="5"/>
      <c r="BA28" s="5"/>
    </row>
    <row r="29" spans="1:70" ht="20.100000000000001" customHeight="1" x14ac:dyDescent="0.25">
      <c r="A29" s="1"/>
      <c r="B29" s="591"/>
      <c r="C29" s="39">
        <f>IF(E29="","",E28+1)</f>
        <v>2</v>
      </c>
      <c r="D29" s="40" t="str">
        <f>+IF(E29="","","al")</f>
        <v>al</v>
      </c>
      <c r="E29" s="41">
        <f>+IF(F29="","",E28+F29)</f>
        <v>2</v>
      </c>
      <c r="F29" s="341">
        <v>1</v>
      </c>
      <c r="G29" s="593" t="s">
        <v>29</v>
      </c>
      <c r="H29" s="594"/>
      <c r="I29" s="594"/>
      <c r="J29" s="595"/>
      <c r="K29" s="42">
        <f t="shared" ref="K29:R29" si="0">+K28</f>
        <v>0</v>
      </c>
      <c r="L29" s="42">
        <f t="shared" si="0"/>
        <v>0</v>
      </c>
      <c r="M29" s="42">
        <f t="shared" si="0"/>
        <v>0</v>
      </c>
      <c r="N29" s="42">
        <f t="shared" si="0"/>
        <v>0</v>
      </c>
      <c r="O29" s="42">
        <f t="shared" si="0"/>
        <v>0</v>
      </c>
      <c r="P29" s="42">
        <f t="shared" si="0"/>
        <v>0</v>
      </c>
      <c r="Q29" s="42">
        <f t="shared" si="0"/>
        <v>0</v>
      </c>
      <c r="R29" s="42">
        <f t="shared" si="0"/>
        <v>0</v>
      </c>
      <c r="S29" s="43"/>
      <c r="T29" s="337" t="str">
        <f>IF(AND(K29=0,L29=0,M29=0,N29=0,O29=0,P29=0,Q29=0,R29=0),"",CONCATENATE(K29,L29,M29,N29,O29,P29,Q29,R29))</f>
        <v/>
      </c>
      <c r="U29" s="600" t="str">
        <f>IF(T29="00000000","",IFERROR(IF(T29="","",IF((VLOOKUP(T29,CONDICIÓN,14,FALSE))="CALIFICA-APTO","ASIGNADO",IF((VLOOKUP(T29,CONDICIÓN,14,FALSE))="CALIFICA-NO APTO","ACTUALIZAR REGISTRO",IF(VLOOKUP(T29,CONDICIÓN,14,FALSE)="NO CALIFICA-","ACTUALIZAR REGISTRO","Nuevo Registro")))),"NUEVO REGISTRO"))</f>
        <v/>
      </c>
      <c r="V29" s="600"/>
      <c r="W29" s="592"/>
      <c r="X29" s="592"/>
      <c r="Y29" s="592"/>
      <c r="Z29" s="3"/>
      <c r="AA29" s="3"/>
      <c r="AB29" s="3"/>
      <c r="AC29" s="3"/>
      <c r="AD29" s="3"/>
      <c r="AE29" s="3"/>
      <c r="AF29" s="3"/>
      <c r="AG29" s="44"/>
      <c r="AH29" s="44"/>
      <c r="AI29" s="44"/>
      <c r="AJ29" s="3"/>
      <c r="AK29" s="3"/>
      <c r="AL29" s="4"/>
      <c r="AM29" s="4"/>
      <c r="AN29" s="4"/>
      <c r="AO29" s="4"/>
      <c r="AP29" s="4"/>
      <c r="AQ29" s="4"/>
      <c r="AR29" s="4"/>
      <c r="AS29" s="4"/>
      <c r="AT29" s="4"/>
      <c r="AU29" s="3"/>
      <c r="AV29" s="5"/>
      <c r="AW29" s="5"/>
      <c r="AX29" s="5"/>
      <c r="AY29" s="5"/>
      <c r="AZ29" s="5"/>
      <c r="BA29" s="5"/>
    </row>
    <row r="30" spans="1:70" ht="7.5" customHeight="1" x14ac:dyDescent="0.25">
      <c r="A30" s="1"/>
      <c r="B30" s="45"/>
      <c r="C30" s="46"/>
      <c r="D30" s="47"/>
      <c r="E30" s="46"/>
      <c r="F30" s="48"/>
      <c r="G30" s="48"/>
      <c r="H30" s="48"/>
      <c r="I30" s="48"/>
      <c r="J30" s="48"/>
      <c r="K30" s="48"/>
      <c r="L30" s="49"/>
      <c r="M30" s="49"/>
      <c r="N30" s="49"/>
      <c r="O30" s="49"/>
      <c r="P30" s="49"/>
      <c r="Q30" s="49"/>
      <c r="R30" s="49"/>
      <c r="S30" s="49"/>
      <c r="T30" s="50"/>
      <c r="U30" s="14"/>
      <c r="V30" s="14"/>
      <c r="W30" s="14"/>
      <c r="X30" s="14"/>
      <c r="Y30" s="14"/>
      <c r="Z30" s="14"/>
      <c r="AA30" s="51"/>
      <c r="AB30" s="52"/>
      <c r="AC30" s="52"/>
      <c r="AD30" s="14"/>
      <c r="AE30" s="14"/>
      <c r="AF30" s="14"/>
      <c r="AG30" s="14"/>
      <c r="AH30" s="14"/>
      <c r="AI30" s="14"/>
      <c r="AJ30" s="25"/>
      <c r="AK30" s="53"/>
      <c r="AL30" s="54"/>
      <c r="AM30" s="54"/>
      <c r="AN30" s="54"/>
      <c r="AO30" s="54"/>
      <c r="AP30" s="54"/>
      <c r="AQ30" s="54"/>
      <c r="AR30" s="54"/>
      <c r="AS30" s="54"/>
      <c r="AT30" s="54"/>
      <c r="AU30" s="3"/>
      <c r="AV30" s="5"/>
      <c r="AW30" s="5"/>
      <c r="AX30" s="5"/>
      <c r="AY30" s="5"/>
      <c r="AZ30" s="5"/>
      <c r="BA30" s="5"/>
    </row>
    <row r="31" spans="1:70" ht="20.100000000000001" customHeight="1" thickBot="1" x14ac:dyDescent="0.3">
      <c r="A31" s="1"/>
      <c r="B31" s="596" t="s">
        <v>30</v>
      </c>
      <c r="C31" s="603">
        <f>IF(F31="","",E29+1)</f>
        <v>3</v>
      </c>
      <c r="D31" s="606" t="str">
        <f>+IF(E31="","","al")</f>
        <v>al</v>
      </c>
      <c r="E31" s="609">
        <f>IF(F31="","",E29+F31)</f>
        <v>3</v>
      </c>
      <c r="F31" s="612">
        <v>1</v>
      </c>
      <c r="G31" s="580" t="s">
        <v>353</v>
      </c>
      <c r="H31" s="581"/>
      <c r="I31" s="581"/>
      <c r="J31" s="581"/>
      <c r="K31" s="581"/>
      <c r="L31" s="581"/>
      <c r="M31" s="581"/>
      <c r="N31" s="581"/>
      <c r="O31" s="581"/>
      <c r="P31" s="581"/>
      <c r="Q31" s="581"/>
      <c r="R31" s="581"/>
      <c r="S31" s="581"/>
      <c r="T31" s="582"/>
      <c r="U31" s="492" t="str">
        <f>IF(G32="TÍTULO DE BACHILLER","2.2 FECHA DE EXPEDICIÓN DE TÍTULO DE BACHILLER (dd/mm/aaaa)",IF(G32="TÉCNICO PROFESIONAL","2.2 FECHA DE EXPEDICIÓN DE TÍTULO (dd/mm/aaaa)","2.2 FECHA DE EXPEDICIÓN DE TÍTULO DE BACHILLER (dd/mm/aaaa)"))</f>
        <v>2.2 FECHA DE EXPEDICIÓN DE TÍTULO DE BACHILLER (dd/mm/aaaa)</v>
      </c>
      <c r="V31" s="493"/>
      <c r="W31" s="493"/>
      <c r="X31" s="493"/>
      <c r="Y31" s="494"/>
      <c r="Z31" s="588" t="s">
        <v>31</v>
      </c>
      <c r="AA31" s="589"/>
      <c r="AB31" s="589"/>
      <c r="AC31" s="589"/>
      <c r="AD31" s="589"/>
      <c r="AE31" s="589"/>
      <c r="AF31" s="589"/>
      <c r="AG31" s="589"/>
      <c r="AH31" s="590"/>
      <c r="AI31" s="55"/>
      <c r="AJ31" s="25"/>
      <c r="AK31" s="3"/>
      <c r="AL31" s="4"/>
      <c r="AM31" s="4"/>
      <c r="AN31" s="4"/>
      <c r="AO31" s="4"/>
      <c r="AP31" s="4"/>
      <c r="AQ31" s="4"/>
      <c r="AR31" s="4"/>
      <c r="AS31" s="4"/>
      <c r="AT31" s="4"/>
      <c r="AU31" s="3"/>
      <c r="AV31" s="5"/>
      <c r="AW31" s="5"/>
      <c r="AX31" s="5"/>
      <c r="AY31" s="5"/>
      <c r="AZ31" s="5"/>
      <c r="BA31" s="5"/>
    </row>
    <row r="32" spans="1:70" ht="20.100000000000001" customHeight="1" x14ac:dyDescent="0.25">
      <c r="A32" s="1"/>
      <c r="B32" s="597"/>
      <c r="C32" s="604"/>
      <c r="D32" s="607"/>
      <c r="E32" s="610"/>
      <c r="F32" s="613"/>
      <c r="G32" s="615" t="s">
        <v>326</v>
      </c>
      <c r="H32" s="617"/>
      <c r="I32" s="617"/>
      <c r="J32" s="617"/>
      <c r="K32" s="617"/>
      <c r="L32" s="617"/>
      <c r="M32" s="617"/>
      <c r="N32" s="617"/>
      <c r="O32" s="617"/>
      <c r="P32" s="617"/>
      <c r="Q32" s="617"/>
      <c r="R32" s="617"/>
      <c r="S32" s="617"/>
      <c r="T32" s="618"/>
      <c r="U32" s="621"/>
      <c r="V32" s="621"/>
      <c r="W32" s="621"/>
      <c r="X32" s="621"/>
      <c r="Y32" s="621"/>
      <c r="Z32" s="622"/>
      <c r="AA32" s="623"/>
      <c r="AB32" s="623"/>
      <c r="AC32" s="623"/>
      <c r="AD32" s="623"/>
      <c r="AE32" s="623"/>
      <c r="AF32" s="623"/>
      <c r="AG32" s="623"/>
      <c r="AH32" s="624"/>
      <c r="AI32" s="56"/>
      <c r="AJ32" s="25"/>
      <c r="AK32" s="3"/>
      <c r="AL32" s="4"/>
      <c r="AM32" s="4"/>
      <c r="AN32" s="4"/>
      <c r="AO32" s="4"/>
      <c r="AP32" s="4"/>
      <c r="AQ32" s="4"/>
      <c r="AR32" s="4"/>
      <c r="AS32" s="4"/>
      <c r="AT32" s="4"/>
      <c r="AU32" s="3"/>
      <c r="AV32" s="583" t="s">
        <v>32</v>
      </c>
      <c r="AW32" s="584"/>
      <c r="AX32" s="584"/>
      <c r="AY32" s="584"/>
      <c r="AZ32" s="585"/>
      <c r="BA32" s="57"/>
      <c r="BC32" s="58" t="s">
        <v>33</v>
      </c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60"/>
      <c r="BP32" s="60"/>
      <c r="BQ32" s="60"/>
      <c r="BR32" s="61"/>
    </row>
    <row r="33" spans="1:70" ht="20.100000000000001" customHeight="1" x14ac:dyDescent="0.25">
      <c r="A33" s="62"/>
      <c r="B33" s="598"/>
      <c r="C33" s="605"/>
      <c r="D33" s="608"/>
      <c r="E33" s="611"/>
      <c r="F33" s="614"/>
      <c r="G33" s="616"/>
      <c r="H33" s="619"/>
      <c r="I33" s="619"/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20"/>
      <c r="U33" s="621"/>
      <c r="V33" s="621"/>
      <c r="W33" s="621"/>
      <c r="X33" s="621"/>
      <c r="Y33" s="621"/>
      <c r="Z33" s="625"/>
      <c r="AA33" s="626"/>
      <c r="AB33" s="626"/>
      <c r="AC33" s="626"/>
      <c r="AD33" s="626"/>
      <c r="AE33" s="626"/>
      <c r="AF33" s="626"/>
      <c r="AG33" s="626"/>
      <c r="AH33" s="627"/>
      <c r="AI33" s="63"/>
      <c r="AJ33" s="25"/>
      <c r="AK33" s="1"/>
      <c r="AL33" s="64"/>
      <c r="AM33" s="64"/>
      <c r="AN33" s="64"/>
      <c r="AO33" s="64"/>
      <c r="AP33" s="64"/>
      <c r="AQ33" s="64"/>
      <c r="AR33" s="64"/>
      <c r="AS33" s="64"/>
      <c r="AT33" s="64"/>
      <c r="AU33" s="3"/>
      <c r="AV33" s="586" t="s">
        <v>34</v>
      </c>
      <c r="AW33" s="586"/>
      <c r="AX33" s="586" t="s">
        <v>35</v>
      </c>
      <c r="AY33" s="586"/>
      <c r="AZ33" s="586"/>
      <c r="BA33" s="65"/>
      <c r="BC33" s="66"/>
      <c r="BD33" s="179" t="s">
        <v>36</v>
      </c>
      <c r="BE33" s="335" t="str">
        <f>CONCATENATE(H12," ",H13,", ",H11)</f>
        <v xml:space="preserve"> , </v>
      </c>
      <c r="BF33" s="67"/>
      <c r="BG33" s="68"/>
      <c r="BH33" s="68"/>
      <c r="BI33" s="68"/>
      <c r="BJ33" s="68"/>
      <c r="BK33" s="68"/>
      <c r="BL33" s="68"/>
      <c r="BM33" s="68"/>
      <c r="BN33" s="68"/>
      <c r="BO33" s="69"/>
      <c r="BP33" s="69"/>
      <c r="BQ33" s="69"/>
      <c r="BR33" s="70"/>
    </row>
    <row r="34" spans="1:70" ht="20.100000000000001" customHeight="1" thickBot="1" x14ac:dyDescent="0.3">
      <c r="A34" s="62"/>
      <c r="B34" s="598"/>
      <c r="C34" s="603">
        <f>IF(F34="","",E31+1)</f>
        <v>4</v>
      </c>
      <c r="D34" s="606" t="str">
        <f>+IF(E34="","","al")</f>
        <v>al</v>
      </c>
      <c r="E34" s="609">
        <f>IF(F34="","",E31+F34)</f>
        <v>4</v>
      </c>
      <c r="F34" s="577">
        <v>1</v>
      </c>
      <c r="G34" s="580" t="s">
        <v>305</v>
      </c>
      <c r="H34" s="581"/>
      <c r="I34" s="581"/>
      <c r="J34" s="581"/>
      <c r="K34" s="581"/>
      <c r="L34" s="581"/>
      <c r="M34" s="581"/>
      <c r="N34" s="581"/>
      <c r="O34" s="581"/>
      <c r="P34" s="581"/>
      <c r="Q34" s="581"/>
      <c r="R34" s="581"/>
      <c r="S34" s="581"/>
      <c r="T34" s="582"/>
      <c r="U34" s="492" t="s">
        <v>306</v>
      </c>
      <c r="V34" s="493"/>
      <c r="W34" s="493"/>
      <c r="X34" s="493"/>
      <c r="Y34" s="494"/>
      <c r="Z34" s="580" t="s">
        <v>307</v>
      </c>
      <c r="AA34" s="581"/>
      <c r="AB34" s="581"/>
      <c r="AC34" s="581"/>
      <c r="AD34" s="581"/>
      <c r="AE34" s="581"/>
      <c r="AF34" s="581"/>
      <c r="AG34" s="581"/>
      <c r="AH34" s="582"/>
      <c r="AI34" s="63"/>
      <c r="AJ34" s="71"/>
      <c r="AK34" s="3"/>
      <c r="AL34" s="4"/>
      <c r="AM34" s="4"/>
      <c r="AN34" s="4"/>
      <c r="AO34" s="4"/>
      <c r="AP34" s="4"/>
      <c r="AQ34" s="4"/>
      <c r="AR34" s="4"/>
      <c r="AS34" s="4"/>
      <c r="AT34" s="4"/>
      <c r="AU34" s="3"/>
      <c r="AV34" s="587"/>
      <c r="AW34" s="587"/>
      <c r="AX34" s="587"/>
      <c r="AY34" s="587"/>
      <c r="AZ34" s="587"/>
      <c r="BA34" s="65"/>
      <c r="BC34" s="66"/>
      <c r="BD34" s="179" t="s">
        <v>37</v>
      </c>
      <c r="BE34" s="335">
        <f>IF($G$35="",$H$32,$G$35)</f>
        <v>0</v>
      </c>
      <c r="BG34" s="179"/>
      <c r="BH34" s="180"/>
      <c r="BI34" s="68"/>
      <c r="BJ34" s="68"/>
      <c r="BK34" s="68"/>
      <c r="BL34" s="68"/>
      <c r="BM34" s="68"/>
      <c r="BN34" s="68"/>
      <c r="BO34" s="69"/>
      <c r="BP34" s="69"/>
      <c r="BQ34" s="69"/>
      <c r="BR34" s="70"/>
    </row>
    <row r="35" spans="1:70" ht="20.100000000000001" customHeight="1" x14ac:dyDescent="0.25">
      <c r="A35" s="1"/>
      <c r="B35" s="598"/>
      <c r="C35" s="604"/>
      <c r="D35" s="607"/>
      <c r="E35" s="610"/>
      <c r="F35" s="578"/>
      <c r="G35" s="576"/>
      <c r="H35" s="576"/>
      <c r="I35" s="576"/>
      <c r="J35" s="576"/>
      <c r="K35" s="576"/>
      <c r="L35" s="576"/>
      <c r="M35" s="576"/>
      <c r="N35" s="576"/>
      <c r="O35" s="576"/>
      <c r="P35" s="576"/>
      <c r="Q35" s="576"/>
      <c r="R35" s="576"/>
      <c r="S35" s="576"/>
      <c r="T35" s="576"/>
      <c r="U35" s="559"/>
      <c r="V35" s="560"/>
      <c r="W35" s="560"/>
      <c r="X35" s="560"/>
      <c r="Y35" s="561"/>
      <c r="Z35" s="565"/>
      <c r="AA35" s="565"/>
      <c r="AB35" s="565"/>
      <c r="AC35" s="565"/>
      <c r="AD35" s="565"/>
      <c r="AE35" s="565"/>
      <c r="AF35" s="565"/>
      <c r="AG35" s="565"/>
      <c r="AH35" s="565"/>
      <c r="AI35" s="63"/>
      <c r="AJ35" s="25"/>
      <c r="AK35" s="3"/>
      <c r="AL35" s="4"/>
      <c r="AM35" s="4"/>
      <c r="AN35" s="4"/>
      <c r="AO35" s="4"/>
      <c r="AP35" s="4"/>
      <c r="AQ35" s="4"/>
      <c r="AR35" s="4"/>
      <c r="AS35" s="4"/>
      <c r="AT35" s="4"/>
      <c r="AU35" s="3"/>
      <c r="AV35" s="548" t="str">
        <f>+IF(G32="TÍTULO DE BACHILLER","BACHILLER",IF(G32="TÉCNICO PROFESIONAL","TÉCNICO PROFESIONAL",""))&amp;
" "&amp;"(Años)"</f>
        <v>BACHILLER (Años)</v>
      </c>
      <c r="AW35" s="551" t="s">
        <v>38</v>
      </c>
      <c r="AX35" s="553" t="s">
        <v>308</v>
      </c>
      <c r="AY35" s="554"/>
      <c r="AZ35" s="555"/>
      <c r="BA35" s="72"/>
      <c r="BC35" s="66"/>
      <c r="BD35" s="334" t="s">
        <v>303</v>
      </c>
      <c r="BE35" s="336">
        <f>+H23</f>
        <v>0</v>
      </c>
      <c r="BF35" s="67"/>
      <c r="BG35" s="68"/>
      <c r="BH35" s="68"/>
      <c r="BI35" s="68"/>
      <c r="BJ35" s="68"/>
      <c r="BK35" s="68"/>
      <c r="BL35" s="68"/>
      <c r="BM35" s="68"/>
      <c r="BN35" s="68"/>
      <c r="BO35" s="69"/>
      <c r="BP35" s="69"/>
      <c r="BQ35" s="69"/>
      <c r="BR35" s="70"/>
    </row>
    <row r="36" spans="1:70" ht="20.100000000000001" customHeight="1" x14ac:dyDescent="0.25">
      <c r="A36" s="1"/>
      <c r="B36" s="599"/>
      <c r="C36" s="605"/>
      <c r="D36" s="608"/>
      <c r="E36" s="611"/>
      <c r="F36" s="579"/>
      <c r="G36" s="576"/>
      <c r="H36" s="576"/>
      <c r="I36" s="576"/>
      <c r="J36" s="576"/>
      <c r="K36" s="576"/>
      <c r="L36" s="576"/>
      <c r="M36" s="576"/>
      <c r="N36" s="576"/>
      <c r="O36" s="576"/>
      <c r="P36" s="576"/>
      <c r="Q36" s="576"/>
      <c r="R36" s="576"/>
      <c r="S36" s="576"/>
      <c r="T36" s="576"/>
      <c r="U36" s="562"/>
      <c r="V36" s="563"/>
      <c r="W36" s="563"/>
      <c r="X36" s="563"/>
      <c r="Y36" s="564"/>
      <c r="Z36" s="565"/>
      <c r="AA36" s="565"/>
      <c r="AB36" s="565"/>
      <c r="AC36" s="565"/>
      <c r="AD36" s="565"/>
      <c r="AE36" s="565"/>
      <c r="AF36" s="565"/>
      <c r="AG36" s="565"/>
      <c r="AH36" s="565"/>
      <c r="AI36" s="63"/>
      <c r="AJ36" s="25"/>
      <c r="AK36" s="3"/>
      <c r="AL36" s="4"/>
      <c r="AM36" s="4"/>
      <c r="AN36" s="4"/>
      <c r="AO36" s="4"/>
      <c r="AP36" s="4"/>
      <c r="AQ36" s="4"/>
      <c r="AR36" s="4"/>
      <c r="AS36" s="4"/>
      <c r="AT36" s="4"/>
      <c r="AU36" s="3"/>
      <c r="AV36" s="549"/>
      <c r="AW36" s="552"/>
      <c r="AX36" s="556"/>
      <c r="AY36" s="557"/>
      <c r="AZ36" s="558"/>
      <c r="BA36" s="72"/>
      <c r="BC36" s="66"/>
      <c r="BD36" s="179" t="s">
        <v>39</v>
      </c>
      <c r="BE36" s="114" t="str">
        <f>+X23</f>
        <v>GESTOR SOCIAL</v>
      </c>
      <c r="BF36" s="68"/>
      <c r="BG36" s="68"/>
      <c r="BH36" s="68"/>
      <c r="BI36" s="68"/>
      <c r="BJ36" s="68"/>
      <c r="BK36" s="68"/>
      <c r="BL36" s="68"/>
      <c r="BM36" s="68"/>
      <c r="BN36" s="68"/>
      <c r="BO36" s="69"/>
      <c r="BP36" s="69"/>
      <c r="BQ36" s="69"/>
      <c r="BR36" s="70"/>
    </row>
    <row r="37" spans="1:70" ht="7.5" customHeight="1" thickBot="1" x14ac:dyDescent="0.3">
      <c r="A37" s="1"/>
      <c r="B37" s="73"/>
      <c r="C37" s="74"/>
      <c r="D37" s="74"/>
      <c r="E37" s="74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76"/>
      <c r="AM37" s="76"/>
      <c r="AN37" s="76"/>
      <c r="AO37" s="76"/>
      <c r="AP37" s="76"/>
      <c r="AQ37" s="76"/>
      <c r="AR37" s="76"/>
      <c r="AS37" s="76"/>
      <c r="AT37" s="76"/>
      <c r="AU37" s="3"/>
      <c r="AV37" s="549"/>
      <c r="AW37" s="552"/>
      <c r="AX37" s="556"/>
      <c r="AY37" s="557"/>
      <c r="AZ37" s="558"/>
      <c r="BA37" s="72"/>
      <c r="BC37" s="66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9"/>
      <c r="BP37" s="69"/>
      <c r="BQ37" s="69"/>
      <c r="BR37" s="70"/>
    </row>
    <row r="38" spans="1:70" s="88" customFormat="1" ht="105" customHeight="1" thickBot="1" x14ac:dyDescent="0.3">
      <c r="A38" s="77"/>
      <c r="B38" s="566" t="s">
        <v>40</v>
      </c>
      <c r="C38" s="569" t="s">
        <v>41</v>
      </c>
      <c r="D38" s="570"/>
      <c r="E38" s="571"/>
      <c r="F38" s="29" t="s">
        <v>302</v>
      </c>
      <c r="G38" s="572" t="s">
        <v>42</v>
      </c>
      <c r="H38" s="572"/>
      <c r="I38" s="572"/>
      <c r="J38" s="572"/>
      <c r="K38" s="572"/>
      <c r="L38" s="572"/>
      <c r="M38" s="572"/>
      <c r="N38" s="572"/>
      <c r="O38" s="572"/>
      <c r="P38" s="572"/>
      <c r="Q38" s="572"/>
      <c r="R38" s="572"/>
      <c r="S38" s="572"/>
      <c r="T38" s="492" t="s">
        <v>43</v>
      </c>
      <c r="U38" s="493"/>
      <c r="V38" s="493"/>
      <c r="W38" s="493"/>
      <c r="X38" s="493"/>
      <c r="Y38" s="494"/>
      <c r="Z38" s="78" t="s">
        <v>44</v>
      </c>
      <c r="AA38" s="573" t="s">
        <v>45</v>
      </c>
      <c r="AB38" s="574"/>
      <c r="AC38" s="575"/>
      <c r="AD38" s="79"/>
      <c r="AE38" s="79"/>
      <c r="AF38" s="80" t="s">
        <v>46</v>
      </c>
      <c r="AG38" s="80" t="s">
        <v>313</v>
      </c>
      <c r="AH38" s="80" t="s">
        <v>314</v>
      </c>
      <c r="AI38" s="79"/>
      <c r="AJ38" s="78" t="s">
        <v>47</v>
      </c>
      <c r="AK38" s="78" t="s">
        <v>48</v>
      </c>
      <c r="AL38" s="81" t="s">
        <v>49</v>
      </c>
      <c r="AM38" s="82" t="s">
        <v>50</v>
      </c>
      <c r="AN38" s="82" t="s">
        <v>323</v>
      </c>
      <c r="AO38" s="82" t="s">
        <v>324</v>
      </c>
      <c r="AP38" s="82" t="s">
        <v>51</v>
      </c>
      <c r="AQ38" s="82" t="s">
        <v>52</v>
      </c>
      <c r="AR38" s="82" t="s">
        <v>53</v>
      </c>
      <c r="AS38" s="81" t="s">
        <v>54</v>
      </c>
      <c r="AT38" s="81" t="s">
        <v>55</v>
      </c>
      <c r="AU38" s="83"/>
      <c r="AV38" s="550"/>
      <c r="AW38" s="552"/>
      <c r="AX38" s="84" t="s">
        <v>56</v>
      </c>
      <c r="AY38" s="85" t="s">
        <v>309</v>
      </c>
      <c r="AZ38" s="86" t="s">
        <v>310</v>
      </c>
      <c r="BA38" s="87"/>
      <c r="BB38" s="345"/>
      <c r="BC38" s="89"/>
      <c r="BD38" s="435" t="s">
        <v>57</v>
      </c>
      <c r="BE38" s="436"/>
      <c r="BF38" s="436"/>
      <c r="BG38" s="436"/>
      <c r="BH38" s="436"/>
      <c r="BI38" s="436"/>
      <c r="BJ38" s="436"/>
      <c r="BK38" s="437"/>
      <c r="BL38" s="90"/>
      <c r="BM38" s="91"/>
      <c r="BN38" s="91"/>
      <c r="BO38" s="90"/>
      <c r="BP38" s="90"/>
      <c r="BQ38" s="90"/>
      <c r="BR38" s="92"/>
    </row>
    <row r="39" spans="1:70" ht="50.1" customHeight="1" x14ac:dyDescent="0.25">
      <c r="A39" s="1"/>
      <c r="B39" s="567"/>
      <c r="C39" s="39" t="str">
        <f>IFERROR(IF(F39="","",E34+1),"")</f>
        <v/>
      </c>
      <c r="D39" s="40" t="str">
        <f>IFERROR(IF(E39="","","al"),"")</f>
        <v/>
      </c>
      <c r="E39" s="41" t="str">
        <f>IFERROR(IF(F39="","",E34+F39),"")</f>
        <v/>
      </c>
      <c r="F39" s="93"/>
      <c r="G39" s="478"/>
      <c r="H39" s="479"/>
      <c r="I39" s="479"/>
      <c r="J39" s="479"/>
      <c r="K39" s="479"/>
      <c r="L39" s="479"/>
      <c r="M39" s="479"/>
      <c r="N39" s="479"/>
      <c r="O39" s="479"/>
      <c r="P39" s="479"/>
      <c r="Q39" s="479"/>
      <c r="R39" s="479"/>
      <c r="S39" s="480"/>
      <c r="T39" s="481"/>
      <c r="U39" s="482"/>
      <c r="V39" s="482"/>
      <c r="W39" s="482"/>
      <c r="X39" s="482"/>
      <c r="Y39" s="483"/>
      <c r="Z39" s="94"/>
      <c r="AA39" s="489"/>
      <c r="AB39" s="490"/>
      <c r="AC39" s="491"/>
      <c r="AD39" s="95" t="str">
        <f>IF(AJ39="","",IF(AND($U$32&gt;0,OR(AJ39&gt;$U$32,AJ39=$U$32)),IF($G$32="TÍTULO DE BACHILLER","BACHILLER",IF($G$32="TÉCNICO PROFESIONAL","TÉCNICO","sin datos en G32")),IF($G$32="TÍTULO DE BACHILLER","NO BACHILLER",IF($G$32="TÉCNICO PROFESIONAL","NO TÉCNICO",""))))</f>
        <v/>
      </c>
      <c r="AE39" s="96" t="str">
        <f>IF(AJ39="","",IF(AND($U$35&gt;0,OR(AJ39&gt;$U$35,AJ39=$U$35)),"PROFESIONAL","NO PROFESIONAL"))</f>
        <v/>
      </c>
      <c r="AF39" s="97" t="str">
        <f t="shared" ref="AF39:AF59" si="1">IF(AJ39="","",IF(AE39="PROFESIONAL","PROFESIONAL",IF(AD39="BACHILLER","BACHILLER",IF(AD39="TÉCNICO","TÉCNICO","NO APLICA"))))</f>
        <v/>
      </c>
      <c r="AG39" s="98"/>
      <c r="AH39" s="98"/>
      <c r="AI39" s="99" t="s">
        <v>58</v>
      </c>
      <c r="AJ39" s="100"/>
      <c r="AK39" s="100"/>
      <c r="AL39" s="101">
        <f>_xlfn.DAYS(AK39,AJ39)</f>
        <v>0</v>
      </c>
      <c r="AM39" s="102"/>
      <c r="AN39" s="102"/>
      <c r="AO39" s="102"/>
      <c r="AP39" s="103">
        <f>AL39/365</f>
        <v>0</v>
      </c>
      <c r="AQ39" s="104">
        <f>IF(AP39&gt;0,AP39*365,0)</f>
        <v>0</v>
      </c>
      <c r="AR39" s="104">
        <f t="shared" ref="AR39:AR59" si="2">+IF(AF39="",0,AQ39)</f>
        <v>0</v>
      </c>
      <c r="AS39" s="101"/>
      <c r="AT39" s="105">
        <f>IFERROR(IF(AS39="NO CONFORME",0,AR39/AR39),0)</f>
        <v>0</v>
      </c>
      <c r="AU39" s="3"/>
      <c r="AV39" s="344">
        <f>+IF(OR(AF39="NO APLICA",AS39="NO CONFORME"),0,IF(AF39="profesional",0,AP39))</f>
        <v>0</v>
      </c>
      <c r="AW39" s="107">
        <f>IF(OR(AF39="NO APLICA",AS39="NO CONFORME"),0,IF(OR(AF39="BACHILLER",AF39="TÉCNICO"),0,AP39))</f>
        <v>0</v>
      </c>
      <c r="AX39" s="106" t="str">
        <f>IF(AND(AG39="",AH39=""),"",IF(OR(Z39="ACOMPAÑAMIENTO",Z39="CAPACITACIÓN",Z39="FACILITACIÓN",Z39="GESTIÓN",Z39="PROMOCIÓN",Z39="SOLUCIÓN DE CONFLICTOS SOCIALES"),IF(OR(AF39="BACHILLER",AF39="TÉCNICO"),AV39,IF(AF39="PROFESIONAL",AW39,0)),0))</f>
        <v/>
      </c>
      <c r="AY39" s="108" t="str">
        <f t="shared" ref="AY39:AY59" si="3">IF(AG39="X",AX39,"")</f>
        <v/>
      </c>
      <c r="AZ39" s="107" t="str">
        <f t="shared" ref="AZ39:AZ59" si="4">IF(AH39="X",AX39,"")</f>
        <v/>
      </c>
      <c r="BA39" s="109"/>
      <c r="BC39" s="66"/>
      <c r="BD39" s="68"/>
      <c r="BE39" s="68"/>
      <c r="BF39" s="68"/>
      <c r="BG39" s="68"/>
      <c r="BH39" s="68"/>
      <c r="BI39" s="68"/>
      <c r="BJ39" s="68"/>
      <c r="BK39" s="68"/>
      <c r="BL39" s="68"/>
      <c r="BM39" s="110"/>
      <c r="BN39" s="59"/>
      <c r="BO39" s="60"/>
      <c r="BP39" s="60"/>
      <c r="BQ39" s="61"/>
      <c r="BR39" s="70"/>
    </row>
    <row r="40" spans="1:70" ht="50.1" customHeight="1" thickBot="1" x14ac:dyDescent="0.3">
      <c r="A40" s="1"/>
      <c r="B40" s="567"/>
      <c r="C40" s="39" t="str">
        <f>IF(E40="","",E39+1)</f>
        <v/>
      </c>
      <c r="D40" s="40" t="str">
        <f t="shared" ref="D40:D59" si="5">+IF(E40="","","al")</f>
        <v/>
      </c>
      <c r="E40" s="41" t="str">
        <f>+IF(F40="","",E39+F40)</f>
        <v/>
      </c>
      <c r="F40" s="93"/>
      <c r="G40" s="478"/>
      <c r="H40" s="479"/>
      <c r="I40" s="479"/>
      <c r="J40" s="479"/>
      <c r="K40" s="479"/>
      <c r="L40" s="479"/>
      <c r="M40" s="479"/>
      <c r="N40" s="479"/>
      <c r="O40" s="479"/>
      <c r="P40" s="479"/>
      <c r="Q40" s="479"/>
      <c r="R40" s="479"/>
      <c r="S40" s="480"/>
      <c r="T40" s="481"/>
      <c r="U40" s="482"/>
      <c r="V40" s="482"/>
      <c r="W40" s="482"/>
      <c r="X40" s="482"/>
      <c r="Y40" s="483"/>
      <c r="Z40" s="94"/>
      <c r="AA40" s="489"/>
      <c r="AB40" s="490"/>
      <c r="AC40" s="491"/>
      <c r="AD40" s="95" t="str">
        <f t="shared" ref="AD40:AD59" si="6">IF(AJ40="","",IF(AND($U$32&gt;0,OR(AJ40&gt;$U$32,AJ40=$U$32)),IF($G$32="TÍTULO DE BACHILLER","BACHILLER",IF($G$32="TÉCNICO PROFESIONAL","TÉCNICO","sin datos en G32")),IF($G$32="TÍTULO DE BACHILLER","NO BACHILLER",IF($G$32="TÉCNICO PROFESIONAL","NO TÉCNICO",""))))</f>
        <v/>
      </c>
      <c r="AE40" s="96" t="str">
        <f t="shared" ref="AE40:AE59" si="7">IF(AJ40="","",IF(AND($U$35&gt;0,OR(AJ40&gt;$U$35,AJ40=$U$35)),"PROFESIONAL","NO PROFESIONAL"))</f>
        <v/>
      </c>
      <c r="AF40" s="97" t="str">
        <f t="shared" si="1"/>
        <v/>
      </c>
      <c r="AG40" s="98"/>
      <c r="AH40" s="98"/>
      <c r="AI40" s="99" t="s">
        <v>59</v>
      </c>
      <c r="AJ40" s="100"/>
      <c r="AK40" s="100"/>
      <c r="AL40" s="101">
        <f>_xlfn.DAYS(AK40,AJ40)</f>
        <v>0</v>
      </c>
      <c r="AM40" s="104" t="str">
        <f t="shared" ref="AM40:AM59" si="8">IF(AL40&gt;0,IF(OR(AK40&gt;AJ39,AK40=AJ39),"si","no"),"")</f>
        <v/>
      </c>
      <c r="AN40" s="104" t="str">
        <f t="shared" ref="AN40:AN59" si="9">IF(AL40&gt;0,IF(OR(AJ40&gt;AJ39,AJ40=AJ39),"si","no"),"")</f>
        <v/>
      </c>
      <c r="AO40" s="111">
        <f t="shared" ref="AO40:AO59" si="10">IF(AM40="si",AJ40+_xlfn.DAYS(AJ39,AJ40),0)</f>
        <v>0</v>
      </c>
      <c r="AP40" s="103">
        <f t="shared" ref="AP40:AP59" si="11">IF(AN40="no",IF((AO40-AJ40)/365&gt;0,_xlfn.DAYS(AO40,AJ40)/365,AL40/365),0)</f>
        <v>0</v>
      </c>
      <c r="AQ40" s="104">
        <f t="shared" ref="AQ40:AQ59" si="12">IF(AP40&gt;0,AP40*365,0)</f>
        <v>0</v>
      </c>
      <c r="AR40" s="104">
        <f t="shared" si="2"/>
        <v>0</v>
      </c>
      <c r="AS40" s="101"/>
      <c r="AT40" s="105" t="str">
        <f>IF(AS40="NO CONFORME",0,IFERROR(AR40/AL40,""))</f>
        <v/>
      </c>
      <c r="AU40" s="3"/>
      <c r="AV40" s="106">
        <f t="shared" ref="AV40:AV59" si="13">+IF(OR(AF40="NO APLICA",AS40="NO CONFORME"),0,IF(AF40="profesional",0,AP40))</f>
        <v>0</v>
      </c>
      <c r="AW40" s="107">
        <f t="shared" ref="AW40:AW59" si="14">IF(OR(AF40="NO APLICA",AS40="NO CONFORME"),0,IF(OR(AF40="BACHILLER",AF40="TÉCNICO"),0,AP40))</f>
        <v>0</v>
      </c>
      <c r="AX40" s="106" t="str">
        <f t="shared" ref="AX40:AX59" si="15">IF(AND(AG40="",AH40=""),"",IF(OR(Z40="ACOMPAÑAMIENTO",Z40="CAPACITACIÓN",Z40="FACILITACIÓN",Z40="GESTIÓN",Z40="PROMOCIÓN",Z40="SOLUCIÓN DE CONFLICTOS SOCIALES"),IF(OR(AF40="BACHILLER",AF40="TÉCNICO"),AV40,IF(AF40="PROFESIONAL",AW40,0)),0))</f>
        <v/>
      </c>
      <c r="AY40" s="108" t="str">
        <f t="shared" si="3"/>
        <v/>
      </c>
      <c r="AZ40" s="107" t="str">
        <f t="shared" si="4"/>
        <v/>
      </c>
      <c r="BA40" s="109"/>
      <c r="BC40" s="66"/>
      <c r="BD40" s="546" t="s">
        <v>60</v>
      </c>
      <c r="BE40" s="546"/>
      <c r="BF40" s="112"/>
      <c r="BG40" s="546" t="s">
        <v>61</v>
      </c>
      <c r="BH40" s="546"/>
      <c r="BI40" s="68"/>
      <c r="BJ40" s="547" t="s">
        <v>62</v>
      </c>
      <c r="BK40" s="547"/>
      <c r="BL40" s="68"/>
      <c r="BM40" s="66"/>
      <c r="BN40" s="536" t="s">
        <v>63</v>
      </c>
      <c r="BO40" s="536"/>
      <c r="BP40" s="536"/>
      <c r="BQ40" s="70"/>
      <c r="BR40" s="70"/>
    </row>
    <row r="41" spans="1:70" ht="50.1" customHeight="1" thickBot="1" x14ac:dyDescent="0.3">
      <c r="A41" s="1"/>
      <c r="B41" s="567"/>
      <c r="C41" s="39" t="str">
        <f t="shared" ref="C41:C59" si="16">IF(E41="","",E40+1)</f>
        <v/>
      </c>
      <c r="D41" s="40" t="str">
        <f t="shared" si="5"/>
        <v/>
      </c>
      <c r="E41" s="41" t="str">
        <f t="shared" ref="E41:E59" si="17">+IF(F41="","",E40+F41)</f>
        <v/>
      </c>
      <c r="F41" s="93"/>
      <c r="G41" s="478"/>
      <c r="H41" s="479"/>
      <c r="I41" s="479"/>
      <c r="J41" s="479"/>
      <c r="K41" s="479"/>
      <c r="L41" s="479"/>
      <c r="M41" s="479"/>
      <c r="N41" s="479"/>
      <c r="O41" s="479"/>
      <c r="P41" s="479"/>
      <c r="Q41" s="479"/>
      <c r="R41" s="479"/>
      <c r="S41" s="480"/>
      <c r="T41" s="481"/>
      <c r="U41" s="482"/>
      <c r="V41" s="482"/>
      <c r="W41" s="482"/>
      <c r="X41" s="482"/>
      <c r="Y41" s="483"/>
      <c r="Z41" s="94"/>
      <c r="AA41" s="489"/>
      <c r="AB41" s="490"/>
      <c r="AC41" s="491"/>
      <c r="AD41" s="95" t="str">
        <f t="shared" si="6"/>
        <v/>
      </c>
      <c r="AE41" s="96" t="str">
        <f t="shared" si="7"/>
        <v/>
      </c>
      <c r="AF41" s="97" t="str">
        <f t="shared" si="1"/>
        <v/>
      </c>
      <c r="AG41" s="98"/>
      <c r="AH41" s="98"/>
      <c r="AI41" s="99" t="s">
        <v>64</v>
      </c>
      <c r="AJ41" s="100"/>
      <c r="AK41" s="100"/>
      <c r="AL41" s="101">
        <f>_xlfn.DAYS(AK41,AJ41)</f>
        <v>0</v>
      </c>
      <c r="AM41" s="104" t="str">
        <f t="shared" si="8"/>
        <v/>
      </c>
      <c r="AN41" s="104" t="str">
        <f t="shared" si="9"/>
        <v/>
      </c>
      <c r="AO41" s="111">
        <f t="shared" si="10"/>
        <v>0</v>
      </c>
      <c r="AP41" s="103">
        <f t="shared" si="11"/>
        <v>0</v>
      </c>
      <c r="AQ41" s="104">
        <f t="shared" si="12"/>
        <v>0</v>
      </c>
      <c r="AR41" s="104">
        <f t="shared" si="2"/>
        <v>0</v>
      </c>
      <c r="AS41" s="101"/>
      <c r="AT41" s="105" t="str">
        <f t="shared" ref="AT41:AT59" si="18">IF(AS41="NO CONFORME",0,IFERROR(AR41/AL41,""))</f>
        <v/>
      </c>
      <c r="AU41" s="3"/>
      <c r="AV41" s="106">
        <f t="shared" si="13"/>
        <v>0</v>
      </c>
      <c r="AW41" s="107">
        <f t="shared" si="14"/>
        <v>0</v>
      </c>
      <c r="AX41" s="106" t="str">
        <f t="shared" si="15"/>
        <v/>
      </c>
      <c r="AY41" s="108" t="str">
        <f t="shared" si="3"/>
        <v/>
      </c>
      <c r="AZ41" s="107" t="str">
        <f t="shared" si="4"/>
        <v/>
      </c>
      <c r="BA41" s="109"/>
      <c r="BC41" s="66"/>
      <c r="BD41" s="547"/>
      <c r="BE41" s="547"/>
      <c r="BF41" s="113"/>
      <c r="BG41" s="547"/>
      <c r="BH41" s="547"/>
      <c r="BI41" s="68"/>
      <c r="BJ41" s="426" t="s">
        <v>65</v>
      </c>
      <c r="BK41" s="427"/>
      <c r="BL41" s="68"/>
      <c r="BM41" s="66"/>
      <c r="BN41" s="537">
        <f>BG57+BJ57+BD57</f>
        <v>0</v>
      </c>
      <c r="BO41" s="538"/>
      <c r="BP41" s="543" t="str">
        <f>IF(BN41=0,"","puntos")</f>
        <v/>
      </c>
      <c r="BQ41" s="70"/>
      <c r="BR41" s="70"/>
    </row>
    <row r="42" spans="1:70" ht="50.1" customHeight="1" thickBot="1" x14ac:dyDescent="0.3">
      <c r="A42" s="1"/>
      <c r="B42" s="567"/>
      <c r="C42" s="39" t="str">
        <f t="shared" si="16"/>
        <v/>
      </c>
      <c r="D42" s="40" t="str">
        <f t="shared" si="5"/>
        <v/>
      </c>
      <c r="E42" s="41" t="str">
        <f t="shared" si="17"/>
        <v/>
      </c>
      <c r="F42" s="93"/>
      <c r="G42" s="478"/>
      <c r="H42" s="479"/>
      <c r="I42" s="479"/>
      <c r="J42" s="479"/>
      <c r="K42" s="479"/>
      <c r="L42" s="479"/>
      <c r="M42" s="479"/>
      <c r="N42" s="479"/>
      <c r="O42" s="479"/>
      <c r="P42" s="479"/>
      <c r="Q42" s="479"/>
      <c r="R42" s="479"/>
      <c r="S42" s="480"/>
      <c r="T42" s="481"/>
      <c r="U42" s="482"/>
      <c r="V42" s="482"/>
      <c r="W42" s="482"/>
      <c r="X42" s="482"/>
      <c r="Y42" s="483"/>
      <c r="Z42" s="94"/>
      <c r="AA42" s="489"/>
      <c r="AB42" s="490"/>
      <c r="AC42" s="491"/>
      <c r="AD42" s="95" t="str">
        <f t="shared" si="6"/>
        <v/>
      </c>
      <c r="AE42" s="96" t="str">
        <f t="shared" si="7"/>
        <v/>
      </c>
      <c r="AF42" s="97" t="str">
        <f t="shared" si="1"/>
        <v/>
      </c>
      <c r="AG42" s="98"/>
      <c r="AH42" s="98"/>
      <c r="AI42" s="99" t="s">
        <v>66</v>
      </c>
      <c r="AJ42" s="100"/>
      <c r="AK42" s="100"/>
      <c r="AL42" s="101">
        <f>_xlfn.DAYS(AK42,AJ42)</f>
        <v>0</v>
      </c>
      <c r="AM42" s="104" t="str">
        <f t="shared" si="8"/>
        <v/>
      </c>
      <c r="AN42" s="104" t="str">
        <f t="shared" si="9"/>
        <v/>
      </c>
      <c r="AO42" s="111">
        <f t="shared" si="10"/>
        <v>0</v>
      </c>
      <c r="AP42" s="103">
        <f t="shared" si="11"/>
        <v>0</v>
      </c>
      <c r="AQ42" s="104">
        <f t="shared" si="12"/>
        <v>0</v>
      </c>
      <c r="AR42" s="104">
        <f t="shared" si="2"/>
        <v>0</v>
      </c>
      <c r="AS42" s="101"/>
      <c r="AT42" s="105" t="str">
        <f t="shared" si="18"/>
        <v/>
      </c>
      <c r="AU42" s="3"/>
      <c r="AV42" s="106">
        <f t="shared" si="13"/>
        <v>0</v>
      </c>
      <c r="AW42" s="107">
        <f t="shared" si="14"/>
        <v>0</v>
      </c>
      <c r="AX42" s="106" t="str">
        <f t="shared" si="15"/>
        <v/>
      </c>
      <c r="AY42" s="108" t="str">
        <f t="shared" si="3"/>
        <v/>
      </c>
      <c r="AZ42" s="107" t="str">
        <f t="shared" si="4"/>
        <v/>
      </c>
      <c r="BA42" s="109"/>
      <c r="BC42" s="66"/>
      <c r="BD42" s="426" t="s">
        <v>65</v>
      </c>
      <c r="BE42" s="427"/>
      <c r="BF42" s="114"/>
      <c r="BG42" s="426" t="s">
        <v>65</v>
      </c>
      <c r="BH42" s="427"/>
      <c r="BI42" s="68"/>
      <c r="BJ42" s="410">
        <v>10</v>
      </c>
      <c r="BK42" s="411"/>
      <c r="BL42" s="68"/>
      <c r="BM42" s="66"/>
      <c r="BN42" s="539"/>
      <c r="BO42" s="540"/>
      <c r="BP42" s="544"/>
      <c r="BQ42" s="70"/>
      <c r="BR42" s="70"/>
    </row>
    <row r="43" spans="1:70" ht="50.1" customHeight="1" x14ac:dyDescent="0.25">
      <c r="A43" s="1"/>
      <c r="B43" s="567"/>
      <c r="C43" s="39" t="str">
        <f t="shared" si="16"/>
        <v/>
      </c>
      <c r="D43" s="40" t="str">
        <f t="shared" si="5"/>
        <v/>
      </c>
      <c r="E43" s="41" t="str">
        <f t="shared" si="17"/>
        <v/>
      </c>
      <c r="F43" s="93"/>
      <c r="G43" s="478"/>
      <c r="H43" s="479"/>
      <c r="I43" s="479"/>
      <c r="J43" s="479"/>
      <c r="K43" s="479"/>
      <c r="L43" s="479"/>
      <c r="M43" s="479"/>
      <c r="N43" s="479"/>
      <c r="O43" s="479"/>
      <c r="P43" s="479"/>
      <c r="Q43" s="479"/>
      <c r="R43" s="479"/>
      <c r="S43" s="480"/>
      <c r="T43" s="481"/>
      <c r="U43" s="482"/>
      <c r="V43" s="482"/>
      <c r="W43" s="482"/>
      <c r="X43" s="482"/>
      <c r="Y43" s="483"/>
      <c r="Z43" s="94"/>
      <c r="AA43" s="489"/>
      <c r="AB43" s="490"/>
      <c r="AC43" s="491"/>
      <c r="AD43" s="95" t="str">
        <f t="shared" si="6"/>
        <v/>
      </c>
      <c r="AE43" s="96" t="str">
        <f t="shared" si="7"/>
        <v/>
      </c>
      <c r="AF43" s="97" t="str">
        <f t="shared" si="1"/>
        <v/>
      </c>
      <c r="AG43" s="98"/>
      <c r="AH43" s="98"/>
      <c r="AI43" s="99" t="s">
        <v>67</v>
      </c>
      <c r="AJ43" s="100"/>
      <c r="AK43" s="100"/>
      <c r="AL43" s="101">
        <f>_xlfn.DAYS(AK43,AJ43)</f>
        <v>0</v>
      </c>
      <c r="AM43" s="104" t="str">
        <f t="shared" si="8"/>
        <v/>
      </c>
      <c r="AN43" s="104" t="str">
        <f t="shared" si="9"/>
        <v/>
      </c>
      <c r="AO43" s="111">
        <f t="shared" si="10"/>
        <v>0</v>
      </c>
      <c r="AP43" s="103">
        <f t="shared" si="11"/>
        <v>0</v>
      </c>
      <c r="AQ43" s="104">
        <f t="shared" si="12"/>
        <v>0</v>
      </c>
      <c r="AR43" s="104">
        <f t="shared" si="2"/>
        <v>0</v>
      </c>
      <c r="AS43" s="101"/>
      <c r="AT43" s="105" t="str">
        <f t="shared" si="18"/>
        <v/>
      </c>
      <c r="AU43" s="3"/>
      <c r="AV43" s="106">
        <f t="shared" si="13"/>
        <v>0</v>
      </c>
      <c r="AW43" s="107">
        <f t="shared" si="14"/>
        <v>0</v>
      </c>
      <c r="AX43" s="106" t="str">
        <f t="shared" si="15"/>
        <v/>
      </c>
      <c r="AY43" s="108" t="str">
        <f t="shared" si="3"/>
        <v/>
      </c>
      <c r="AZ43" s="107" t="str">
        <f t="shared" si="4"/>
        <v/>
      </c>
      <c r="BA43" s="109"/>
      <c r="BC43" s="66"/>
      <c r="BD43" s="526">
        <v>15</v>
      </c>
      <c r="BE43" s="527"/>
      <c r="BF43" s="68"/>
      <c r="BG43" s="530">
        <v>45</v>
      </c>
      <c r="BH43" s="531"/>
      <c r="BI43" s="68"/>
      <c r="BJ43" s="534" t="s">
        <v>68</v>
      </c>
      <c r="BK43" s="535"/>
      <c r="BL43" s="68"/>
      <c r="BM43" s="66"/>
      <c r="BN43" s="539"/>
      <c r="BO43" s="540"/>
      <c r="BP43" s="544"/>
      <c r="BQ43" s="70"/>
      <c r="BR43" s="70"/>
    </row>
    <row r="44" spans="1:70" ht="50.1" customHeight="1" thickBot="1" x14ac:dyDescent="0.3">
      <c r="A44" s="1"/>
      <c r="B44" s="567"/>
      <c r="C44" s="39" t="str">
        <f t="shared" si="16"/>
        <v/>
      </c>
      <c r="D44" s="40" t="str">
        <f t="shared" si="5"/>
        <v/>
      </c>
      <c r="E44" s="41" t="str">
        <f t="shared" si="17"/>
        <v/>
      </c>
      <c r="F44" s="93"/>
      <c r="G44" s="478"/>
      <c r="H44" s="479"/>
      <c r="I44" s="479"/>
      <c r="J44" s="479"/>
      <c r="K44" s="479"/>
      <c r="L44" s="479"/>
      <c r="M44" s="479"/>
      <c r="N44" s="479"/>
      <c r="O44" s="479"/>
      <c r="P44" s="479"/>
      <c r="Q44" s="479"/>
      <c r="R44" s="479"/>
      <c r="S44" s="480"/>
      <c r="T44" s="481"/>
      <c r="U44" s="482"/>
      <c r="V44" s="482"/>
      <c r="W44" s="482"/>
      <c r="X44" s="482"/>
      <c r="Y44" s="483"/>
      <c r="Z44" s="94"/>
      <c r="AA44" s="489"/>
      <c r="AB44" s="490"/>
      <c r="AC44" s="491"/>
      <c r="AD44" s="95" t="str">
        <f t="shared" si="6"/>
        <v/>
      </c>
      <c r="AE44" s="96" t="str">
        <f t="shared" si="7"/>
        <v/>
      </c>
      <c r="AF44" s="97" t="str">
        <f t="shared" si="1"/>
        <v/>
      </c>
      <c r="AG44" s="98"/>
      <c r="AH44" s="98"/>
      <c r="AI44" s="99" t="s">
        <v>69</v>
      </c>
      <c r="AJ44" s="100"/>
      <c r="AK44" s="100"/>
      <c r="AL44" s="101">
        <f t="shared" ref="AL44:AL59" si="19">_xlfn.DAYS(AK44,AJ44)</f>
        <v>0</v>
      </c>
      <c r="AM44" s="104" t="str">
        <f t="shared" si="8"/>
        <v/>
      </c>
      <c r="AN44" s="104" t="str">
        <f t="shared" si="9"/>
        <v/>
      </c>
      <c r="AO44" s="111">
        <f t="shared" si="10"/>
        <v>0</v>
      </c>
      <c r="AP44" s="103">
        <f t="shared" si="11"/>
        <v>0</v>
      </c>
      <c r="AQ44" s="104">
        <f t="shared" si="12"/>
        <v>0</v>
      </c>
      <c r="AR44" s="104">
        <f t="shared" si="2"/>
        <v>0</v>
      </c>
      <c r="AS44" s="101"/>
      <c r="AT44" s="105" t="str">
        <f t="shared" si="18"/>
        <v/>
      </c>
      <c r="AU44" s="3"/>
      <c r="AV44" s="106">
        <f t="shared" si="13"/>
        <v>0</v>
      </c>
      <c r="AW44" s="107">
        <f t="shared" si="14"/>
        <v>0</v>
      </c>
      <c r="AX44" s="106" t="str">
        <f t="shared" si="15"/>
        <v/>
      </c>
      <c r="AY44" s="108" t="str">
        <f t="shared" si="3"/>
        <v/>
      </c>
      <c r="AZ44" s="107" t="str">
        <f t="shared" si="4"/>
        <v/>
      </c>
      <c r="BA44" s="109"/>
      <c r="BC44" s="66"/>
      <c r="BD44" s="528"/>
      <c r="BE44" s="529"/>
      <c r="BF44" s="115"/>
      <c r="BG44" s="532"/>
      <c r="BH44" s="533"/>
      <c r="BI44" s="68"/>
      <c r="BJ44" s="508" t="str">
        <f t="shared" ref="BJ44:BJ53" si="20">IF(AG62=0,"",AG62)</f>
        <v/>
      </c>
      <c r="BK44" s="509"/>
      <c r="BL44" s="68"/>
      <c r="BM44" s="66"/>
      <c r="BN44" s="541"/>
      <c r="BO44" s="542"/>
      <c r="BP44" s="545"/>
      <c r="BQ44" s="70"/>
      <c r="BR44" s="70"/>
    </row>
    <row r="45" spans="1:70" ht="50.1" customHeight="1" x14ac:dyDescent="0.25">
      <c r="A45" s="1"/>
      <c r="B45" s="567"/>
      <c r="C45" s="39" t="str">
        <f t="shared" si="16"/>
        <v/>
      </c>
      <c r="D45" s="40" t="str">
        <f t="shared" si="5"/>
        <v/>
      </c>
      <c r="E45" s="41" t="str">
        <f t="shared" si="17"/>
        <v/>
      </c>
      <c r="F45" s="93"/>
      <c r="G45" s="478"/>
      <c r="H45" s="479"/>
      <c r="I45" s="479"/>
      <c r="J45" s="479"/>
      <c r="K45" s="479"/>
      <c r="L45" s="479"/>
      <c r="M45" s="479"/>
      <c r="N45" s="479"/>
      <c r="O45" s="479"/>
      <c r="P45" s="479"/>
      <c r="Q45" s="479"/>
      <c r="R45" s="479"/>
      <c r="S45" s="480"/>
      <c r="T45" s="481"/>
      <c r="U45" s="482"/>
      <c r="V45" s="482"/>
      <c r="W45" s="482"/>
      <c r="X45" s="482"/>
      <c r="Y45" s="483"/>
      <c r="Z45" s="94"/>
      <c r="AA45" s="489"/>
      <c r="AB45" s="490"/>
      <c r="AC45" s="491"/>
      <c r="AD45" s="95" t="str">
        <f t="shared" si="6"/>
        <v/>
      </c>
      <c r="AE45" s="96" t="str">
        <f t="shared" si="7"/>
        <v/>
      </c>
      <c r="AF45" s="97" t="str">
        <f t="shared" si="1"/>
        <v/>
      </c>
      <c r="AG45" s="98"/>
      <c r="AH45" s="98"/>
      <c r="AI45" s="99" t="s">
        <v>70</v>
      </c>
      <c r="AJ45" s="100"/>
      <c r="AK45" s="100"/>
      <c r="AL45" s="101">
        <f t="shared" si="19"/>
        <v>0</v>
      </c>
      <c r="AM45" s="104" t="str">
        <f t="shared" si="8"/>
        <v/>
      </c>
      <c r="AN45" s="104" t="str">
        <f t="shared" si="9"/>
        <v/>
      </c>
      <c r="AO45" s="111">
        <f t="shared" si="10"/>
        <v>0</v>
      </c>
      <c r="AP45" s="103">
        <f t="shared" si="11"/>
        <v>0</v>
      </c>
      <c r="AQ45" s="104">
        <f t="shared" si="12"/>
        <v>0</v>
      </c>
      <c r="AR45" s="104">
        <f t="shared" si="2"/>
        <v>0</v>
      </c>
      <c r="AS45" s="101"/>
      <c r="AT45" s="105" t="str">
        <f t="shared" si="18"/>
        <v/>
      </c>
      <c r="AU45" s="3"/>
      <c r="AV45" s="106">
        <f t="shared" si="13"/>
        <v>0</v>
      </c>
      <c r="AW45" s="107">
        <f t="shared" si="14"/>
        <v>0</v>
      </c>
      <c r="AX45" s="106" t="str">
        <f t="shared" si="15"/>
        <v/>
      </c>
      <c r="AY45" s="108" t="str">
        <f t="shared" si="3"/>
        <v/>
      </c>
      <c r="AZ45" s="107" t="str">
        <f t="shared" si="4"/>
        <v/>
      </c>
      <c r="BA45" s="109"/>
      <c r="BC45" s="116"/>
      <c r="BD45" s="117" t="str">
        <f>IF(G32="TÍTULO DE BACHILLER","TIEMPO LABORAL BACHILLER",IF(G32="TÉCNICO PROFESIONAL","TIEMPO LABORAL TÉCNICO PROFESIONAL",""))</f>
        <v>TIEMPO LABORAL BACHILLER</v>
      </c>
      <c r="BE45" s="117" t="s">
        <v>71</v>
      </c>
      <c r="BF45" s="118"/>
      <c r="BG45" s="119" t="s">
        <v>309</v>
      </c>
      <c r="BH45" s="119" t="s">
        <v>310</v>
      </c>
      <c r="BJ45" s="508" t="str">
        <f t="shared" si="20"/>
        <v/>
      </c>
      <c r="BK45" s="509"/>
      <c r="BL45" s="68"/>
      <c r="BM45" s="66"/>
      <c r="BN45" s="68"/>
      <c r="BO45" s="68"/>
      <c r="BP45" s="68"/>
      <c r="BQ45" s="70"/>
      <c r="BR45" s="70"/>
    </row>
    <row r="46" spans="1:70" ht="50.1" customHeight="1" thickBot="1" x14ac:dyDescent="0.3">
      <c r="A46" s="1"/>
      <c r="B46" s="567"/>
      <c r="C46" s="39" t="str">
        <f t="shared" si="16"/>
        <v/>
      </c>
      <c r="D46" s="40" t="str">
        <f t="shared" si="5"/>
        <v/>
      </c>
      <c r="E46" s="41" t="str">
        <f t="shared" si="17"/>
        <v/>
      </c>
      <c r="F46" s="93"/>
      <c r="G46" s="478"/>
      <c r="H46" s="479"/>
      <c r="I46" s="479"/>
      <c r="J46" s="479"/>
      <c r="K46" s="479"/>
      <c r="L46" s="479"/>
      <c r="M46" s="479"/>
      <c r="N46" s="479"/>
      <c r="O46" s="479"/>
      <c r="P46" s="479"/>
      <c r="Q46" s="479"/>
      <c r="R46" s="479"/>
      <c r="S46" s="480"/>
      <c r="T46" s="481"/>
      <c r="U46" s="482"/>
      <c r="V46" s="482"/>
      <c r="W46" s="482"/>
      <c r="X46" s="482"/>
      <c r="Y46" s="483"/>
      <c r="Z46" s="94"/>
      <c r="AA46" s="489"/>
      <c r="AB46" s="490"/>
      <c r="AC46" s="491"/>
      <c r="AD46" s="95" t="str">
        <f t="shared" si="6"/>
        <v/>
      </c>
      <c r="AE46" s="96" t="str">
        <f t="shared" si="7"/>
        <v/>
      </c>
      <c r="AF46" s="97" t="str">
        <f t="shared" si="1"/>
        <v/>
      </c>
      <c r="AG46" s="98"/>
      <c r="AH46" s="98"/>
      <c r="AI46" s="99" t="s">
        <v>72</v>
      </c>
      <c r="AJ46" s="100"/>
      <c r="AK46" s="100"/>
      <c r="AL46" s="101">
        <f t="shared" si="19"/>
        <v>0</v>
      </c>
      <c r="AM46" s="104" t="str">
        <f t="shared" si="8"/>
        <v/>
      </c>
      <c r="AN46" s="104" t="str">
        <f t="shared" si="9"/>
        <v/>
      </c>
      <c r="AO46" s="111">
        <f t="shared" si="10"/>
        <v>0</v>
      </c>
      <c r="AP46" s="103">
        <f t="shared" si="11"/>
        <v>0</v>
      </c>
      <c r="AQ46" s="104">
        <f t="shared" si="12"/>
        <v>0</v>
      </c>
      <c r="AR46" s="104">
        <f t="shared" si="2"/>
        <v>0</v>
      </c>
      <c r="AS46" s="101"/>
      <c r="AT46" s="105" t="str">
        <f t="shared" si="18"/>
        <v/>
      </c>
      <c r="AU46" s="3"/>
      <c r="AV46" s="106">
        <f t="shared" si="13"/>
        <v>0</v>
      </c>
      <c r="AW46" s="107">
        <f t="shared" si="14"/>
        <v>0</v>
      </c>
      <c r="AX46" s="106" t="str">
        <f t="shared" si="15"/>
        <v/>
      </c>
      <c r="AY46" s="108" t="str">
        <f t="shared" si="3"/>
        <v/>
      </c>
      <c r="AZ46" s="107" t="str">
        <f t="shared" si="4"/>
        <v/>
      </c>
      <c r="BA46" s="109"/>
      <c r="BC46" s="66"/>
      <c r="BD46" s="120">
        <f>+AV61</f>
        <v>0</v>
      </c>
      <c r="BE46" s="120">
        <f>AW61</f>
        <v>0</v>
      </c>
      <c r="BF46" s="121"/>
      <c r="BG46" s="120">
        <f>AY61</f>
        <v>0</v>
      </c>
      <c r="BH46" s="120">
        <f>AZ61</f>
        <v>0</v>
      </c>
      <c r="BJ46" s="508" t="str">
        <f t="shared" si="20"/>
        <v/>
      </c>
      <c r="BK46" s="509"/>
      <c r="BL46" s="68"/>
      <c r="BM46" s="66"/>
      <c r="BN46" s="520" t="str">
        <f>IF(AND(AV62="OK",OR(AX62="OK"),OR(BN41&gt;42,BN41=42)),"CUMPLE PUNTAJE MÍNIMO","NO CUMPLE PUNTAJE MÍNIMO")</f>
        <v>NO CUMPLE PUNTAJE MÍNIMO</v>
      </c>
      <c r="BO46" s="521"/>
      <c r="BP46" s="522"/>
      <c r="BQ46" s="70"/>
      <c r="BR46" s="70"/>
    </row>
    <row r="47" spans="1:70" ht="50.1" customHeight="1" x14ac:dyDescent="0.25">
      <c r="A47" s="1"/>
      <c r="B47" s="567"/>
      <c r="C47" s="39" t="str">
        <f t="shared" si="16"/>
        <v/>
      </c>
      <c r="D47" s="40" t="str">
        <f t="shared" si="5"/>
        <v/>
      </c>
      <c r="E47" s="41" t="str">
        <f t="shared" si="17"/>
        <v/>
      </c>
      <c r="F47" s="93"/>
      <c r="G47" s="478"/>
      <c r="H47" s="479"/>
      <c r="I47" s="479"/>
      <c r="J47" s="479"/>
      <c r="K47" s="479"/>
      <c r="L47" s="479"/>
      <c r="M47" s="479"/>
      <c r="N47" s="479"/>
      <c r="O47" s="479"/>
      <c r="P47" s="479"/>
      <c r="Q47" s="479"/>
      <c r="R47" s="479"/>
      <c r="S47" s="480"/>
      <c r="T47" s="481"/>
      <c r="U47" s="482"/>
      <c r="V47" s="482"/>
      <c r="W47" s="482"/>
      <c r="X47" s="482"/>
      <c r="Y47" s="483"/>
      <c r="Z47" s="94"/>
      <c r="AA47" s="489"/>
      <c r="AB47" s="490"/>
      <c r="AC47" s="491"/>
      <c r="AD47" s="95" t="str">
        <f t="shared" si="6"/>
        <v/>
      </c>
      <c r="AE47" s="96" t="str">
        <f t="shared" si="7"/>
        <v/>
      </c>
      <c r="AF47" s="97" t="str">
        <f t="shared" si="1"/>
        <v/>
      </c>
      <c r="AG47" s="98"/>
      <c r="AH47" s="98"/>
      <c r="AI47" s="99" t="s">
        <v>73</v>
      </c>
      <c r="AJ47" s="100"/>
      <c r="AK47" s="100"/>
      <c r="AL47" s="101">
        <f t="shared" si="19"/>
        <v>0</v>
      </c>
      <c r="AM47" s="104" t="str">
        <f t="shared" si="8"/>
        <v/>
      </c>
      <c r="AN47" s="104" t="str">
        <f t="shared" si="9"/>
        <v/>
      </c>
      <c r="AO47" s="111">
        <f t="shared" si="10"/>
        <v>0</v>
      </c>
      <c r="AP47" s="103">
        <f t="shared" si="11"/>
        <v>0</v>
      </c>
      <c r="AQ47" s="104">
        <f t="shared" si="12"/>
        <v>0</v>
      </c>
      <c r="AR47" s="104">
        <f t="shared" si="2"/>
        <v>0</v>
      </c>
      <c r="AS47" s="101"/>
      <c r="AT47" s="105" t="str">
        <f t="shared" si="18"/>
        <v/>
      </c>
      <c r="AU47" s="3"/>
      <c r="AV47" s="106">
        <f t="shared" si="13"/>
        <v>0</v>
      </c>
      <c r="AW47" s="107">
        <f t="shared" si="14"/>
        <v>0</v>
      </c>
      <c r="AX47" s="106" t="str">
        <f t="shared" si="15"/>
        <v/>
      </c>
      <c r="AY47" s="108" t="str">
        <f t="shared" si="3"/>
        <v/>
      </c>
      <c r="AZ47" s="107" t="str">
        <f t="shared" si="4"/>
        <v/>
      </c>
      <c r="BA47" s="109"/>
      <c r="BC47" s="116"/>
      <c r="BD47" s="122" t="s">
        <v>74</v>
      </c>
      <c r="BE47" s="123" t="s">
        <v>75</v>
      </c>
      <c r="BF47" s="124"/>
      <c r="BG47" s="122" t="s">
        <v>74</v>
      </c>
      <c r="BH47" s="123" t="s">
        <v>75</v>
      </c>
      <c r="BJ47" s="508" t="str">
        <f t="shared" si="20"/>
        <v/>
      </c>
      <c r="BK47" s="509"/>
      <c r="BL47" s="68"/>
      <c r="BM47" s="66"/>
      <c r="BN47" s="523" t="str">
        <f>IF(AND(AV62="OK",OR(AX62="OK")),"CUMPLE REQUISITOS DE TIEMPO","NO CUMPLE REQUISITOS DE TIEMPO")</f>
        <v>NO CUMPLE REQUISITOS DE TIEMPO</v>
      </c>
      <c r="BO47" s="524"/>
      <c r="BP47" s="525"/>
      <c r="BQ47" s="70"/>
      <c r="BR47" s="70"/>
    </row>
    <row r="48" spans="1:70" ht="50.1" customHeight="1" thickBot="1" x14ac:dyDescent="0.3">
      <c r="A48" s="1"/>
      <c r="B48" s="567"/>
      <c r="C48" s="39" t="str">
        <f t="shared" si="16"/>
        <v/>
      </c>
      <c r="D48" s="40" t="str">
        <f t="shared" si="5"/>
        <v/>
      </c>
      <c r="E48" s="41" t="str">
        <f t="shared" si="17"/>
        <v/>
      </c>
      <c r="F48" s="93"/>
      <c r="G48" s="478"/>
      <c r="H48" s="479"/>
      <c r="I48" s="479"/>
      <c r="J48" s="479"/>
      <c r="K48" s="479"/>
      <c r="L48" s="479"/>
      <c r="M48" s="479"/>
      <c r="N48" s="479"/>
      <c r="O48" s="479"/>
      <c r="P48" s="479"/>
      <c r="Q48" s="479"/>
      <c r="R48" s="479"/>
      <c r="S48" s="480"/>
      <c r="T48" s="481"/>
      <c r="U48" s="482"/>
      <c r="V48" s="482"/>
      <c r="W48" s="482"/>
      <c r="X48" s="482"/>
      <c r="Y48" s="483"/>
      <c r="Z48" s="94"/>
      <c r="AA48" s="489"/>
      <c r="AB48" s="490"/>
      <c r="AC48" s="491"/>
      <c r="AD48" s="95" t="str">
        <f t="shared" si="6"/>
        <v/>
      </c>
      <c r="AE48" s="96" t="str">
        <f t="shared" si="7"/>
        <v/>
      </c>
      <c r="AF48" s="97" t="str">
        <f t="shared" si="1"/>
        <v/>
      </c>
      <c r="AG48" s="98"/>
      <c r="AH48" s="98"/>
      <c r="AI48" s="99" t="s">
        <v>76</v>
      </c>
      <c r="AJ48" s="100"/>
      <c r="AK48" s="100"/>
      <c r="AL48" s="101">
        <f t="shared" si="19"/>
        <v>0</v>
      </c>
      <c r="AM48" s="104" t="str">
        <f t="shared" si="8"/>
        <v/>
      </c>
      <c r="AN48" s="104" t="str">
        <f t="shared" si="9"/>
        <v/>
      </c>
      <c r="AO48" s="111">
        <f t="shared" si="10"/>
        <v>0</v>
      </c>
      <c r="AP48" s="103">
        <f t="shared" si="11"/>
        <v>0</v>
      </c>
      <c r="AQ48" s="104">
        <f t="shared" si="12"/>
        <v>0</v>
      </c>
      <c r="AR48" s="104">
        <f t="shared" si="2"/>
        <v>0</v>
      </c>
      <c r="AS48" s="101"/>
      <c r="AT48" s="105" t="str">
        <f t="shared" si="18"/>
        <v/>
      </c>
      <c r="AU48" s="3"/>
      <c r="AV48" s="106">
        <f t="shared" si="13"/>
        <v>0</v>
      </c>
      <c r="AW48" s="107">
        <f t="shared" si="14"/>
        <v>0</v>
      </c>
      <c r="AX48" s="106" t="str">
        <f t="shared" si="15"/>
        <v/>
      </c>
      <c r="AY48" s="108" t="str">
        <f t="shared" si="3"/>
        <v/>
      </c>
      <c r="AZ48" s="107" t="str">
        <f t="shared" si="4"/>
        <v/>
      </c>
      <c r="BA48" s="109"/>
      <c r="BC48" s="66"/>
      <c r="BD48" s="125">
        <v>2.5</v>
      </c>
      <c r="BE48" s="339">
        <v>5</v>
      </c>
      <c r="BF48" s="23"/>
      <c r="BG48" s="338">
        <v>5</v>
      </c>
      <c r="BH48" s="340">
        <v>10</v>
      </c>
      <c r="BJ48" s="508" t="str">
        <f t="shared" si="20"/>
        <v/>
      </c>
      <c r="BK48" s="509"/>
      <c r="BL48" s="68"/>
      <c r="BM48" s="66"/>
      <c r="BN48" s="523" t="str">
        <f>+IF(AI27="CALIFICA-APTO","EL POSTULANTE YA ESTÁ ASIGNADO A OTRO PROYECTO",IF(AI27="CALIFICA-NO APTO","EL POSTULANTE ESTA ACTUALIZANDO SUS DATOS",IF(AI27="NO CALIFICA-","EL POSTULANTE ESTA ACTUALIZANDO SUS DATOS",IF(AI27="NUEVO REGISTRO","NUEVO REGISTRO",""))))</f>
        <v/>
      </c>
      <c r="BO48" s="524"/>
      <c r="BP48" s="525"/>
      <c r="BQ48" s="70"/>
      <c r="BR48" s="70"/>
    </row>
    <row r="49" spans="1:70" ht="50.1" customHeight="1" x14ac:dyDescent="0.25">
      <c r="A49" s="1"/>
      <c r="B49" s="567"/>
      <c r="C49" s="39" t="str">
        <f t="shared" si="16"/>
        <v/>
      </c>
      <c r="D49" s="40" t="str">
        <f t="shared" si="5"/>
        <v/>
      </c>
      <c r="E49" s="41" t="str">
        <f t="shared" si="17"/>
        <v/>
      </c>
      <c r="F49" s="93"/>
      <c r="G49" s="478"/>
      <c r="H49" s="479"/>
      <c r="I49" s="479"/>
      <c r="J49" s="479"/>
      <c r="K49" s="479"/>
      <c r="L49" s="479"/>
      <c r="M49" s="479"/>
      <c r="N49" s="479"/>
      <c r="O49" s="479"/>
      <c r="P49" s="479"/>
      <c r="Q49" s="479"/>
      <c r="R49" s="479"/>
      <c r="S49" s="480"/>
      <c r="T49" s="481"/>
      <c r="U49" s="482"/>
      <c r="V49" s="482"/>
      <c r="W49" s="482"/>
      <c r="X49" s="482"/>
      <c r="Y49" s="483"/>
      <c r="Z49" s="94"/>
      <c r="AA49" s="489"/>
      <c r="AB49" s="490"/>
      <c r="AC49" s="491"/>
      <c r="AD49" s="95" t="str">
        <f t="shared" si="6"/>
        <v/>
      </c>
      <c r="AE49" s="96" t="str">
        <f t="shared" si="7"/>
        <v/>
      </c>
      <c r="AF49" s="97" t="str">
        <f t="shared" si="1"/>
        <v/>
      </c>
      <c r="AG49" s="98"/>
      <c r="AH49" s="98"/>
      <c r="AI49" s="99" t="s">
        <v>77</v>
      </c>
      <c r="AJ49" s="100"/>
      <c r="AK49" s="100"/>
      <c r="AL49" s="101">
        <f t="shared" si="19"/>
        <v>0</v>
      </c>
      <c r="AM49" s="104" t="str">
        <f t="shared" si="8"/>
        <v/>
      </c>
      <c r="AN49" s="104" t="str">
        <f t="shared" si="9"/>
        <v/>
      </c>
      <c r="AO49" s="111">
        <f t="shared" si="10"/>
        <v>0</v>
      </c>
      <c r="AP49" s="103">
        <f t="shared" si="11"/>
        <v>0</v>
      </c>
      <c r="AQ49" s="104">
        <f t="shared" si="12"/>
        <v>0</v>
      </c>
      <c r="AR49" s="104">
        <f t="shared" si="2"/>
        <v>0</v>
      </c>
      <c r="AS49" s="101"/>
      <c r="AT49" s="105" t="str">
        <f t="shared" si="18"/>
        <v/>
      </c>
      <c r="AU49" s="3"/>
      <c r="AV49" s="106">
        <f t="shared" si="13"/>
        <v>0</v>
      </c>
      <c r="AW49" s="107">
        <f t="shared" si="14"/>
        <v>0</v>
      </c>
      <c r="AX49" s="106" t="str">
        <f t="shared" si="15"/>
        <v/>
      </c>
      <c r="AY49" s="108" t="str">
        <f t="shared" si="3"/>
        <v/>
      </c>
      <c r="AZ49" s="107" t="str">
        <f t="shared" si="4"/>
        <v/>
      </c>
      <c r="BA49" s="109"/>
      <c r="BC49" s="66"/>
      <c r="BD49" s="518" t="s">
        <v>330</v>
      </c>
      <c r="BE49" s="518" t="s">
        <v>329</v>
      </c>
      <c r="BF49" s="23"/>
      <c r="BG49" s="518" t="s">
        <v>311</v>
      </c>
      <c r="BH49" s="518" t="s">
        <v>312</v>
      </c>
      <c r="BJ49" s="508" t="str">
        <f t="shared" si="20"/>
        <v/>
      </c>
      <c r="BK49" s="509"/>
      <c r="BL49" s="68"/>
      <c r="BM49" s="66"/>
      <c r="BN49" s="510" t="str">
        <f>IF(AND(BN46="CUMPLE PUNTAJE MÍNIMO",BN47="CUMPLE REQUISITOS DE TIEMPO",AI27&lt;&gt;"CALIFICA-APTO"),"PASA A ENTREVISTA","NO CALIFICA")</f>
        <v>NO CALIFICA</v>
      </c>
      <c r="BO49" s="511"/>
      <c r="BP49" s="512"/>
      <c r="BQ49" s="70"/>
      <c r="BR49" s="70"/>
    </row>
    <row r="50" spans="1:70" ht="50.1" customHeight="1" x14ac:dyDescent="0.25">
      <c r="A50" s="1"/>
      <c r="B50" s="567"/>
      <c r="C50" s="39" t="str">
        <f t="shared" si="16"/>
        <v/>
      </c>
      <c r="D50" s="40" t="str">
        <f t="shared" si="5"/>
        <v/>
      </c>
      <c r="E50" s="41" t="str">
        <f t="shared" si="17"/>
        <v/>
      </c>
      <c r="F50" s="93"/>
      <c r="G50" s="478"/>
      <c r="H50" s="479"/>
      <c r="I50" s="479"/>
      <c r="J50" s="479"/>
      <c r="K50" s="479"/>
      <c r="L50" s="479"/>
      <c r="M50" s="479"/>
      <c r="N50" s="479"/>
      <c r="O50" s="479"/>
      <c r="P50" s="479"/>
      <c r="Q50" s="479"/>
      <c r="R50" s="479"/>
      <c r="S50" s="480"/>
      <c r="T50" s="481"/>
      <c r="U50" s="482"/>
      <c r="V50" s="482"/>
      <c r="W50" s="482"/>
      <c r="X50" s="482"/>
      <c r="Y50" s="483"/>
      <c r="Z50" s="94"/>
      <c r="AA50" s="489"/>
      <c r="AB50" s="490"/>
      <c r="AC50" s="491"/>
      <c r="AD50" s="95" t="str">
        <f t="shared" si="6"/>
        <v/>
      </c>
      <c r="AE50" s="96" t="str">
        <f t="shared" si="7"/>
        <v/>
      </c>
      <c r="AF50" s="97" t="str">
        <f t="shared" si="1"/>
        <v/>
      </c>
      <c r="AG50" s="98"/>
      <c r="AH50" s="98"/>
      <c r="AI50" s="99" t="s">
        <v>78</v>
      </c>
      <c r="AJ50" s="100"/>
      <c r="AK50" s="100"/>
      <c r="AL50" s="101">
        <f t="shared" si="19"/>
        <v>0</v>
      </c>
      <c r="AM50" s="104" t="str">
        <f t="shared" si="8"/>
        <v/>
      </c>
      <c r="AN50" s="104" t="str">
        <f t="shared" si="9"/>
        <v/>
      </c>
      <c r="AO50" s="111">
        <f t="shared" si="10"/>
        <v>0</v>
      </c>
      <c r="AP50" s="103">
        <f t="shared" si="11"/>
        <v>0</v>
      </c>
      <c r="AQ50" s="104">
        <f t="shared" si="12"/>
        <v>0</v>
      </c>
      <c r="AR50" s="104">
        <f t="shared" si="2"/>
        <v>0</v>
      </c>
      <c r="AS50" s="101"/>
      <c r="AT50" s="105" t="str">
        <f t="shared" si="18"/>
        <v/>
      </c>
      <c r="AU50" s="3"/>
      <c r="AV50" s="106">
        <f t="shared" si="13"/>
        <v>0</v>
      </c>
      <c r="AW50" s="107">
        <f t="shared" si="14"/>
        <v>0</v>
      </c>
      <c r="AX50" s="106" t="str">
        <f t="shared" si="15"/>
        <v/>
      </c>
      <c r="AY50" s="108" t="str">
        <f t="shared" si="3"/>
        <v/>
      </c>
      <c r="AZ50" s="107" t="str">
        <f t="shared" si="4"/>
        <v/>
      </c>
      <c r="BA50" s="109"/>
      <c r="BC50" s="66"/>
      <c r="BD50" s="519"/>
      <c r="BE50" s="519"/>
      <c r="BF50" s="23"/>
      <c r="BG50" s="519"/>
      <c r="BH50" s="519"/>
      <c r="BJ50" s="508" t="str">
        <f t="shared" si="20"/>
        <v/>
      </c>
      <c r="BK50" s="509"/>
      <c r="BL50" s="68"/>
      <c r="BM50" s="66"/>
      <c r="BN50" s="513"/>
      <c r="BO50" s="514"/>
      <c r="BP50" s="515"/>
      <c r="BQ50" s="70"/>
      <c r="BR50" s="70"/>
    </row>
    <row r="51" spans="1:70" ht="50.1" customHeight="1" thickBot="1" x14ac:dyDescent="0.3">
      <c r="A51" s="1"/>
      <c r="B51" s="567"/>
      <c r="C51" s="39" t="str">
        <f t="shared" si="16"/>
        <v/>
      </c>
      <c r="D51" s="40" t="str">
        <f t="shared" si="5"/>
        <v/>
      </c>
      <c r="E51" s="41" t="str">
        <f t="shared" si="17"/>
        <v/>
      </c>
      <c r="F51" s="93"/>
      <c r="G51" s="478"/>
      <c r="H51" s="479"/>
      <c r="I51" s="479"/>
      <c r="J51" s="479"/>
      <c r="K51" s="479"/>
      <c r="L51" s="479"/>
      <c r="M51" s="479"/>
      <c r="N51" s="479"/>
      <c r="O51" s="479"/>
      <c r="P51" s="479"/>
      <c r="Q51" s="479"/>
      <c r="R51" s="479"/>
      <c r="S51" s="480"/>
      <c r="T51" s="481"/>
      <c r="U51" s="482"/>
      <c r="V51" s="482"/>
      <c r="W51" s="482"/>
      <c r="X51" s="482"/>
      <c r="Y51" s="483"/>
      <c r="Z51" s="94"/>
      <c r="AA51" s="489"/>
      <c r="AB51" s="490"/>
      <c r="AC51" s="491"/>
      <c r="AD51" s="95" t="str">
        <f t="shared" si="6"/>
        <v/>
      </c>
      <c r="AE51" s="96" t="str">
        <f t="shared" si="7"/>
        <v/>
      </c>
      <c r="AF51" s="97" t="str">
        <f t="shared" si="1"/>
        <v/>
      </c>
      <c r="AG51" s="98"/>
      <c r="AH51" s="98"/>
      <c r="AI51" s="99" t="s">
        <v>79</v>
      </c>
      <c r="AJ51" s="100"/>
      <c r="AK51" s="100"/>
      <c r="AL51" s="101">
        <f t="shared" si="19"/>
        <v>0</v>
      </c>
      <c r="AM51" s="104" t="str">
        <f t="shared" si="8"/>
        <v/>
      </c>
      <c r="AN51" s="104" t="str">
        <f t="shared" si="9"/>
        <v/>
      </c>
      <c r="AO51" s="111">
        <f t="shared" si="10"/>
        <v>0</v>
      </c>
      <c r="AP51" s="103">
        <f t="shared" si="11"/>
        <v>0</v>
      </c>
      <c r="AQ51" s="104">
        <f t="shared" si="12"/>
        <v>0</v>
      </c>
      <c r="AR51" s="104">
        <f t="shared" si="2"/>
        <v>0</v>
      </c>
      <c r="AS51" s="101"/>
      <c r="AT51" s="105" t="str">
        <f t="shared" si="18"/>
        <v/>
      </c>
      <c r="AU51" s="3"/>
      <c r="AV51" s="106">
        <f t="shared" si="13"/>
        <v>0</v>
      </c>
      <c r="AW51" s="107">
        <f t="shared" si="14"/>
        <v>0</v>
      </c>
      <c r="AX51" s="106" t="str">
        <f t="shared" si="15"/>
        <v/>
      </c>
      <c r="AY51" s="108" t="str">
        <f t="shared" si="3"/>
        <v/>
      </c>
      <c r="AZ51" s="107" t="str">
        <f t="shared" si="4"/>
        <v/>
      </c>
      <c r="BA51" s="109"/>
      <c r="BC51" s="66"/>
      <c r="BD51" s="127">
        <f>BD46*BD48</f>
        <v>0</v>
      </c>
      <c r="BE51" s="108">
        <f>BE48*BE46</f>
        <v>0</v>
      </c>
      <c r="BF51" s="130"/>
      <c r="BG51" s="127">
        <f>BG46*BG48</f>
        <v>0</v>
      </c>
      <c r="BH51" s="108">
        <f>BH48*BH46</f>
        <v>0</v>
      </c>
      <c r="BJ51" s="508" t="str">
        <f t="shared" si="20"/>
        <v/>
      </c>
      <c r="BK51" s="509"/>
      <c r="BL51" s="68"/>
      <c r="BM51" s="131"/>
      <c r="BN51" s="132"/>
      <c r="BO51" s="132"/>
      <c r="BP51" s="132"/>
      <c r="BQ51" s="133"/>
      <c r="BR51" s="70"/>
    </row>
    <row r="52" spans="1:70" ht="50.1" customHeight="1" x14ac:dyDescent="0.25">
      <c r="A52" s="1"/>
      <c r="B52" s="567"/>
      <c r="C52" s="39" t="str">
        <f t="shared" si="16"/>
        <v/>
      </c>
      <c r="D52" s="40" t="str">
        <f t="shared" si="5"/>
        <v/>
      </c>
      <c r="E52" s="41" t="str">
        <f t="shared" si="17"/>
        <v/>
      </c>
      <c r="F52" s="93"/>
      <c r="G52" s="478"/>
      <c r="H52" s="479"/>
      <c r="I52" s="479"/>
      <c r="J52" s="479"/>
      <c r="K52" s="479"/>
      <c r="L52" s="479"/>
      <c r="M52" s="479"/>
      <c r="N52" s="479"/>
      <c r="O52" s="479"/>
      <c r="P52" s="479"/>
      <c r="Q52" s="479"/>
      <c r="R52" s="479"/>
      <c r="S52" s="480"/>
      <c r="T52" s="481"/>
      <c r="U52" s="482"/>
      <c r="V52" s="482"/>
      <c r="W52" s="482"/>
      <c r="X52" s="482"/>
      <c r="Y52" s="483"/>
      <c r="Z52" s="94"/>
      <c r="AA52" s="489"/>
      <c r="AB52" s="490"/>
      <c r="AC52" s="491"/>
      <c r="AD52" s="95" t="str">
        <f t="shared" si="6"/>
        <v/>
      </c>
      <c r="AE52" s="96" t="str">
        <f t="shared" si="7"/>
        <v/>
      </c>
      <c r="AF52" s="97" t="str">
        <f t="shared" si="1"/>
        <v/>
      </c>
      <c r="AG52" s="98"/>
      <c r="AH52" s="98"/>
      <c r="AI52" s="99" t="s">
        <v>82</v>
      </c>
      <c r="AJ52" s="100"/>
      <c r="AK52" s="100"/>
      <c r="AL52" s="101">
        <f t="shared" si="19"/>
        <v>0</v>
      </c>
      <c r="AM52" s="104" t="str">
        <f t="shared" si="8"/>
        <v/>
      </c>
      <c r="AN52" s="104" t="str">
        <f t="shared" si="9"/>
        <v/>
      </c>
      <c r="AO52" s="111">
        <f t="shared" si="10"/>
        <v>0</v>
      </c>
      <c r="AP52" s="103">
        <f t="shared" si="11"/>
        <v>0</v>
      </c>
      <c r="AQ52" s="104">
        <f t="shared" si="12"/>
        <v>0</v>
      </c>
      <c r="AR52" s="104">
        <f t="shared" si="2"/>
        <v>0</v>
      </c>
      <c r="AS52" s="101"/>
      <c r="AT52" s="105" t="str">
        <f t="shared" si="18"/>
        <v/>
      </c>
      <c r="AU52" s="3"/>
      <c r="AV52" s="106">
        <f t="shared" si="13"/>
        <v>0</v>
      </c>
      <c r="AW52" s="107">
        <f t="shared" si="14"/>
        <v>0</v>
      </c>
      <c r="AX52" s="106" t="str">
        <f t="shared" si="15"/>
        <v/>
      </c>
      <c r="AY52" s="108" t="str">
        <f t="shared" si="3"/>
        <v/>
      </c>
      <c r="AZ52" s="107" t="str">
        <f t="shared" si="4"/>
        <v/>
      </c>
      <c r="BA52" s="109"/>
      <c r="BC52" s="66"/>
      <c r="BD52" s="128" t="s">
        <v>80</v>
      </c>
      <c r="BE52" s="129" t="s">
        <v>81</v>
      </c>
      <c r="BF52" s="130"/>
      <c r="BG52" s="128" t="s">
        <v>80</v>
      </c>
      <c r="BH52" s="129" t="s">
        <v>81</v>
      </c>
      <c r="BJ52" s="508" t="str">
        <f t="shared" si="20"/>
        <v/>
      </c>
      <c r="BK52" s="509"/>
      <c r="BL52" s="68"/>
      <c r="BM52" s="68"/>
      <c r="BN52" s="135"/>
      <c r="BO52" s="135"/>
      <c r="BP52" s="135"/>
      <c r="BQ52" s="69"/>
      <c r="BR52" s="70"/>
    </row>
    <row r="53" spans="1:70" ht="50.1" customHeight="1" thickBot="1" x14ac:dyDescent="0.3">
      <c r="A53" s="1"/>
      <c r="B53" s="567"/>
      <c r="C53" s="39" t="str">
        <f t="shared" si="16"/>
        <v/>
      </c>
      <c r="D53" s="40" t="str">
        <f t="shared" si="5"/>
        <v/>
      </c>
      <c r="E53" s="41" t="str">
        <f t="shared" si="17"/>
        <v/>
      </c>
      <c r="F53" s="93"/>
      <c r="G53" s="478"/>
      <c r="H53" s="479"/>
      <c r="I53" s="479"/>
      <c r="J53" s="479"/>
      <c r="K53" s="479"/>
      <c r="L53" s="479"/>
      <c r="M53" s="479"/>
      <c r="N53" s="479"/>
      <c r="O53" s="479"/>
      <c r="P53" s="479"/>
      <c r="Q53" s="479"/>
      <c r="R53" s="479"/>
      <c r="S53" s="480"/>
      <c r="T53" s="481"/>
      <c r="U53" s="482"/>
      <c r="V53" s="482"/>
      <c r="W53" s="482"/>
      <c r="X53" s="482"/>
      <c r="Y53" s="483"/>
      <c r="Z53" s="94"/>
      <c r="AA53" s="489"/>
      <c r="AB53" s="490"/>
      <c r="AC53" s="491"/>
      <c r="AD53" s="95" t="str">
        <f t="shared" si="6"/>
        <v/>
      </c>
      <c r="AE53" s="96" t="str">
        <f t="shared" si="7"/>
        <v/>
      </c>
      <c r="AF53" s="97" t="str">
        <f t="shared" si="1"/>
        <v/>
      </c>
      <c r="AG53" s="98"/>
      <c r="AH53" s="98"/>
      <c r="AI53" s="99" t="s">
        <v>83</v>
      </c>
      <c r="AJ53" s="100"/>
      <c r="AK53" s="100"/>
      <c r="AL53" s="101">
        <f t="shared" si="19"/>
        <v>0</v>
      </c>
      <c r="AM53" s="104" t="str">
        <f t="shared" si="8"/>
        <v/>
      </c>
      <c r="AN53" s="104" t="str">
        <f t="shared" si="9"/>
        <v/>
      </c>
      <c r="AO53" s="111">
        <f t="shared" si="10"/>
        <v>0</v>
      </c>
      <c r="AP53" s="103">
        <f t="shared" si="11"/>
        <v>0</v>
      </c>
      <c r="AQ53" s="104">
        <f t="shared" si="12"/>
        <v>0</v>
      </c>
      <c r="AR53" s="104">
        <f t="shared" si="2"/>
        <v>0</v>
      </c>
      <c r="AS53" s="101"/>
      <c r="AT53" s="105" t="str">
        <f t="shared" si="18"/>
        <v/>
      </c>
      <c r="AU53" s="3"/>
      <c r="AV53" s="106">
        <f t="shared" si="13"/>
        <v>0</v>
      </c>
      <c r="AW53" s="107">
        <f t="shared" si="14"/>
        <v>0</v>
      </c>
      <c r="AX53" s="106" t="str">
        <f t="shared" si="15"/>
        <v/>
      </c>
      <c r="AY53" s="108" t="str">
        <f t="shared" si="3"/>
        <v/>
      </c>
      <c r="AZ53" s="107" t="str">
        <f t="shared" si="4"/>
        <v/>
      </c>
      <c r="BA53" s="109"/>
      <c r="BC53" s="66"/>
      <c r="BD53" s="134">
        <v>5</v>
      </c>
      <c r="BE53" s="126">
        <v>10</v>
      </c>
      <c r="BF53" s="130"/>
      <c r="BG53" s="134">
        <v>15</v>
      </c>
      <c r="BH53" s="126">
        <v>30</v>
      </c>
      <c r="BJ53" s="516" t="str">
        <f t="shared" si="20"/>
        <v/>
      </c>
      <c r="BK53" s="517"/>
      <c r="BL53" s="68"/>
      <c r="BM53" s="68"/>
      <c r="BN53" s="69"/>
      <c r="BO53" s="135"/>
      <c r="BP53" s="135"/>
      <c r="BQ53" s="69"/>
      <c r="BR53" s="70"/>
    </row>
    <row r="54" spans="1:70" ht="50.1" customHeight="1" x14ac:dyDescent="0.25">
      <c r="A54" s="1"/>
      <c r="B54" s="567"/>
      <c r="C54" s="39" t="str">
        <f t="shared" si="16"/>
        <v/>
      </c>
      <c r="D54" s="40" t="str">
        <f t="shared" si="5"/>
        <v/>
      </c>
      <c r="E54" s="41" t="str">
        <f t="shared" si="17"/>
        <v/>
      </c>
      <c r="F54" s="93"/>
      <c r="G54" s="478"/>
      <c r="H54" s="479"/>
      <c r="I54" s="479"/>
      <c r="J54" s="479"/>
      <c r="K54" s="479"/>
      <c r="L54" s="479"/>
      <c r="M54" s="479"/>
      <c r="N54" s="479"/>
      <c r="O54" s="479"/>
      <c r="P54" s="479"/>
      <c r="Q54" s="479"/>
      <c r="R54" s="479"/>
      <c r="S54" s="480"/>
      <c r="T54" s="481"/>
      <c r="U54" s="482"/>
      <c r="V54" s="482"/>
      <c r="W54" s="482"/>
      <c r="X54" s="482"/>
      <c r="Y54" s="483"/>
      <c r="Z54" s="94"/>
      <c r="AA54" s="489"/>
      <c r="AB54" s="490"/>
      <c r="AC54" s="491"/>
      <c r="AD54" s="95" t="str">
        <f t="shared" si="6"/>
        <v/>
      </c>
      <c r="AE54" s="96" t="str">
        <f t="shared" si="7"/>
        <v/>
      </c>
      <c r="AF54" s="97" t="str">
        <f t="shared" si="1"/>
        <v/>
      </c>
      <c r="AG54" s="98"/>
      <c r="AH54" s="98"/>
      <c r="AI54" s="99" t="s">
        <v>86</v>
      </c>
      <c r="AJ54" s="100"/>
      <c r="AK54" s="100"/>
      <c r="AL54" s="101">
        <f t="shared" si="19"/>
        <v>0</v>
      </c>
      <c r="AM54" s="104" t="str">
        <f t="shared" si="8"/>
        <v/>
      </c>
      <c r="AN54" s="104" t="str">
        <f t="shared" si="9"/>
        <v/>
      </c>
      <c r="AO54" s="111">
        <f t="shared" si="10"/>
        <v>0</v>
      </c>
      <c r="AP54" s="103">
        <f t="shared" si="11"/>
        <v>0</v>
      </c>
      <c r="AQ54" s="104">
        <f t="shared" si="12"/>
        <v>0</v>
      </c>
      <c r="AR54" s="104">
        <f t="shared" si="2"/>
        <v>0</v>
      </c>
      <c r="AS54" s="101"/>
      <c r="AT54" s="105" t="str">
        <f t="shared" si="18"/>
        <v/>
      </c>
      <c r="AU54" s="3"/>
      <c r="AV54" s="106">
        <f t="shared" si="13"/>
        <v>0</v>
      </c>
      <c r="AW54" s="107">
        <f t="shared" si="14"/>
        <v>0</v>
      </c>
      <c r="AX54" s="106" t="str">
        <f t="shared" si="15"/>
        <v/>
      </c>
      <c r="AY54" s="108" t="str">
        <f t="shared" si="3"/>
        <v/>
      </c>
      <c r="AZ54" s="107" t="str">
        <f t="shared" si="4"/>
        <v/>
      </c>
      <c r="BA54" s="109"/>
      <c r="BC54" s="66"/>
      <c r="BD54" s="136" t="s">
        <v>84</v>
      </c>
      <c r="BE54" s="136" t="s">
        <v>85</v>
      </c>
      <c r="BF54" s="138"/>
      <c r="BG54" s="136" t="s">
        <v>84</v>
      </c>
      <c r="BH54" s="136" t="s">
        <v>85</v>
      </c>
      <c r="BJ54" s="495" t="s">
        <v>87</v>
      </c>
      <c r="BK54" s="496"/>
      <c r="BL54" s="68"/>
      <c r="BM54" s="68"/>
      <c r="BN54" s="69"/>
      <c r="BO54" s="135"/>
      <c r="BP54" s="135"/>
      <c r="BQ54" s="69"/>
      <c r="BR54" s="70"/>
    </row>
    <row r="55" spans="1:70" ht="50.1" customHeight="1" thickBot="1" x14ac:dyDescent="0.3">
      <c r="A55" s="1"/>
      <c r="B55" s="567"/>
      <c r="C55" s="39" t="str">
        <f t="shared" si="16"/>
        <v/>
      </c>
      <c r="D55" s="40" t="str">
        <f t="shared" si="5"/>
        <v/>
      </c>
      <c r="E55" s="41" t="str">
        <f t="shared" si="17"/>
        <v/>
      </c>
      <c r="F55" s="93"/>
      <c r="G55" s="478"/>
      <c r="H55" s="479"/>
      <c r="I55" s="479"/>
      <c r="J55" s="479"/>
      <c r="K55" s="479"/>
      <c r="L55" s="479"/>
      <c r="M55" s="479"/>
      <c r="N55" s="479"/>
      <c r="O55" s="479"/>
      <c r="P55" s="479"/>
      <c r="Q55" s="479"/>
      <c r="R55" s="479"/>
      <c r="S55" s="480"/>
      <c r="T55" s="481"/>
      <c r="U55" s="482"/>
      <c r="V55" s="482"/>
      <c r="W55" s="482"/>
      <c r="X55" s="482"/>
      <c r="Y55" s="483"/>
      <c r="Z55" s="94"/>
      <c r="AA55" s="489"/>
      <c r="AB55" s="490"/>
      <c r="AC55" s="491"/>
      <c r="AD55" s="95" t="str">
        <f t="shared" si="6"/>
        <v/>
      </c>
      <c r="AE55" s="96" t="str">
        <f t="shared" si="7"/>
        <v/>
      </c>
      <c r="AF55" s="97" t="str">
        <f t="shared" si="1"/>
        <v/>
      </c>
      <c r="AG55" s="98"/>
      <c r="AH55" s="98"/>
      <c r="AI55" s="99" t="s">
        <v>88</v>
      </c>
      <c r="AJ55" s="100"/>
      <c r="AK55" s="100"/>
      <c r="AL55" s="101">
        <f t="shared" si="19"/>
        <v>0</v>
      </c>
      <c r="AM55" s="104" t="str">
        <f t="shared" si="8"/>
        <v/>
      </c>
      <c r="AN55" s="104" t="str">
        <f t="shared" si="9"/>
        <v/>
      </c>
      <c r="AO55" s="111">
        <f t="shared" si="10"/>
        <v>0</v>
      </c>
      <c r="AP55" s="103">
        <f t="shared" si="11"/>
        <v>0</v>
      </c>
      <c r="AQ55" s="104">
        <f t="shared" si="12"/>
        <v>0</v>
      </c>
      <c r="AR55" s="104">
        <f t="shared" si="2"/>
        <v>0</v>
      </c>
      <c r="AS55" s="101"/>
      <c r="AT55" s="105" t="str">
        <f t="shared" si="18"/>
        <v/>
      </c>
      <c r="AU55" s="3"/>
      <c r="AV55" s="106">
        <f t="shared" si="13"/>
        <v>0</v>
      </c>
      <c r="AW55" s="107">
        <f t="shared" si="14"/>
        <v>0</v>
      </c>
      <c r="AX55" s="106" t="str">
        <f t="shared" si="15"/>
        <v/>
      </c>
      <c r="AY55" s="108" t="str">
        <f t="shared" si="3"/>
        <v/>
      </c>
      <c r="AZ55" s="107" t="str">
        <f t="shared" si="4"/>
        <v/>
      </c>
      <c r="BA55" s="109"/>
      <c r="BC55" s="66"/>
      <c r="BD55" s="137">
        <f>IF((BD46*BD48)&gt;BD53,BD53,BD51)</f>
        <v>0</v>
      </c>
      <c r="BE55" s="137">
        <f>IF((BE46*BE48)&gt;BE53,BE53,BE51)</f>
        <v>0</v>
      </c>
      <c r="BF55" s="130"/>
      <c r="BG55" s="137">
        <f>IF((BG46*BG48)&gt;BG53,BG53,BG51)</f>
        <v>0</v>
      </c>
      <c r="BH55" s="137">
        <f>IF((BH46*BH48)&gt;BH53,BH53,BH51)</f>
        <v>0</v>
      </c>
      <c r="BJ55" s="499">
        <f>SUM(BJ44:BJ53)</f>
        <v>0</v>
      </c>
      <c r="BK55" s="499"/>
      <c r="BL55" s="68"/>
      <c r="BM55" s="68"/>
      <c r="BP55" s="135"/>
      <c r="BQ55" s="69"/>
      <c r="BR55" s="70"/>
    </row>
    <row r="56" spans="1:70" ht="50.1" customHeight="1" x14ac:dyDescent="0.25">
      <c r="A56" s="1"/>
      <c r="B56" s="567"/>
      <c r="C56" s="39" t="str">
        <f t="shared" si="16"/>
        <v/>
      </c>
      <c r="D56" s="40" t="str">
        <f t="shared" si="5"/>
        <v/>
      </c>
      <c r="E56" s="41" t="str">
        <f t="shared" si="17"/>
        <v/>
      </c>
      <c r="F56" s="93"/>
      <c r="G56" s="478"/>
      <c r="H56" s="479"/>
      <c r="I56" s="479"/>
      <c r="J56" s="479"/>
      <c r="K56" s="479"/>
      <c r="L56" s="479"/>
      <c r="M56" s="479"/>
      <c r="N56" s="479"/>
      <c r="O56" s="479"/>
      <c r="P56" s="479"/>
      <c r="Q56" s="479"/>
      <c r="R56" s="479"/>
      <c r="S56" s="480"/>
      <c r="T56" s="481"/>
      <c r="U56" s="482"/>
      <c r="V56" s="482"/>
      <c r="W56" s="482"/>
      <c r="X56" s="482"/>
      <c r="Y56" s="483"/>
      <c r="Z56" s="94"/>
      <c r="AA56" s="489"/>
      <c r="AB56" s="490"/>
      <c r="AC56" s="491"/>
      <c r="AD56" s="95" t="str">
        <f t="shared" si="6"/>
        <v/>
      </c>
      <c r="AE56" s="96" t="str">
        <f t="shared" si="7"/>
        <v/>
      </c>
      <c r="AF56" s="97" t="str">
        <f t="shared" si="1"/>
        <v/>
      </c>
      <c r="AG56" s="98"/>
      <c r="AH56" s="98"/>
      <c r="AI56" s="99" t="s">
        <v>90</v>
      </c>
      <c r="AJ56" s="100"/>
      <c r="AK56" s="100"/>
      <c r="AL56" s="101">
        <f t="shared" si="19"/>
        <v>0</v>
      </c>
      <c r="AM56" s="104" t="str">
        <f t="shared" si="8"/>
        <v/>
      </c>
      <c r="AN56" s="104" t="str">
        <f t="shared" si="9"/>
        <v/>
      </c>
      <c r="AO56" s="111">
        <f t="shared" si="10"/>
        <v>0</v>
      </c>
      <c r="AP56" s="103">
        <f t="shared" si="11"/>
        <v>0</v>
      </c>
      <c r="AQ56" s="104">
        <f t="shared" si="12"/>
        <v>0</v>
      </c>
      <c r="AR56" s="104">
        <f t="shared" si="2"/>
        <v>0</v>
      </c>
      <c r="AS56" s="101"/>
      <c r="AT56" s="105" t="str">
        <f t="shared" si="18"/>
        <v/>
      </c>
      <c r="AU56" s="3"/>
      <c r="AV56" s="106">
        <f t="shared" si="13"/>
        <v>0</v>
      </c>
      <c r="AW56" s="107">
        <f t="shared" si="14"/>
        <v>0</v>
      </c>
      <c r="AX56" s="106" t="str">
        <f t="shared" si="15"/>
        <v/>
      </c>
      <c r="AY56" s="108" t="str">
        <f t="shared" si="3"/>
        <v/>
      </c>
      <c r="AZ56" s="107" t="str">
        <f t="shared" si="4"/>
        <v/>
      </c>
      <c r="BA56" s="109"/>
      <c r="BC56" s="66"/>
      <c r="BD56" s="497" t="s">
        <v>89</v>
      </c>
      <c r="BE56" s="498"/>
      <c r="BF56" s="139"/>
      <c r="BG56" s="497" t="s">
        <v>89</v>
      </c>
      <c r="BH56" s="498"/>
      <c r="BJ56" s="506" t="s">
        <v>91</v>
      </c>
      <c r="BK56" s="507"/>
      <c r="BL56" s="68"/>
      <c r="BM56" s="68"/>
      <c r="BN56" s="135"/>
      <c r="BO56" s="135"/>
      <c r="BP56" s="135"/>
      <c r="BQ56" s="69"/>
      <c r="BR56" s="70"/>
    </row>
    <row r="57" spans="1:70" ht="50.1" customHeight="1" thickBot="1" x14ac:dyDescent="0.3">
      <c r="A57" s="1"/>
      <c r="B57" s="567"/>
      <c r="C57" s="39" t="str">
        <f t="shared" si="16"/>
        <v/>
      </c>
      <c r="D57" s="40" t="str">
        <f t="shared" si="5"/>
        <v/>
      </c>
      <c r="E57" s="41" t="str">
        <f t="shared" si="17"/>
        <v/>
      </c>
      <c r="F57" s="93"/>
      <c r="G57" s="478"/>
      <c r="H57" s="479"/>
      <c r="I57" s="479"/>
      <c r="J57" s="479"/>
      <c r="K57" s="479"/>
      <c r="L57" s="479"/>
      <c r="M57" s="479"/>
      <c r="N57" s="479"/>
      <c r="O57" s="479"/>
      <c r="P57" s="479"/>
      <c r="Q57" s="479"/>
      <c r="R57" s="479"/>
      <c r="S57" s="480"/>
      <c r="T57" s="481"/>
      <c r="U57" s="482"/>
      <c r="V57" s="482"/>
      <c r="W57" s="482"/>
      <c r="X57" s="482"/>
      <c r="Y57" s="483"/>
      <c r="Z57" s="94"/>
      <c r="AA57" s="489"/>
      <c r="AB57" s="490"/>
      <c r="AC57" s="491"/>
      <c r="AD57" s="95" t="str">
        <f t="shared" si="6"/>
        <v/>
      </c>
      <c r="AE57" s="96" t="str">
        <f t="shared" si="7"/>
        <v/>
      </c>
      <c r="AF57" s="97" t="str">
        <f t="shared" si="1"/>
        <v/>
      </c>
      <c r="AG57" s="98"/>
      <c r="AH57" s="98"/>
      <c r="AI57" s="99" t="s">
        <v>92</v>
      </c>
      <c r="AJ57" s="100"/>
      <c r="AK57" s="100"/>
      <c r="AL57" s="101">
        <f t="shared" si="19"/>
        <v>0</v>
      </c>
      <c r="AM57" s="104" t="str">
        <f t="shared" si="8"/>
        <v/>
      </c>
      <c r="AN57" s="104" t="str">
        <f t="shared" si="9"/>
        <v/>
      </c>
      <c r="AO57" s="111">
        <f t="shared" si="10"/>
        <v>0</v>
      </c>
      <c r="AP57" s="103">
        <f t="shared" si="11"/>
        <v>0</v>
      </c>
      <c r="AQ57" s="104">
        <f t="shared" si="12"/>
        <v>0</v>
      </c>
      <c r="AR57" s="104">
        <f t="shared" si="2"/>
        <v>0</v>
      </c>
      <c r="AS57" s="101"/>
      <c r="AT57" s="105" t="str">
        <f t="shared" si="18"/>
        <v/>
      </c>
      <c r="AU57" s="3"/>
      <c r="AV57" s="106">
        <f t="shared" si="13"/>
        <v>0</v>
      </c>
      <c r="AW57" s="107">
        <f t="shared" si="14"/>
        <v>0</v>
      </c>
      <c r="AX57" s="106" t="str">
        <f t="shared" si="15"/>
        <v/>
      </c>
      <c r="AY57" s="108" t="str">
        <f t="shared" si="3"/>
        <v/>
      </c>
      <c r="AZ57" s="107" t="str">
        <f t="shared" si="4"/>
        <v/>
      </c>
      <c r="BA57" s="109"/>
      <c r="BC57" s="66"/>
      <c r="BD57" s="504">
        <f>BD55+BE55</f>
        <v>0</v>
      </c>
      <c r="BE57" s="505"/>
      <c r="BF57" s="130"/>
      <c r="BG57" s="504">
        <f>BH55+BG55</f>
        <v>0</v>
      </c>
      <c r="BH57" s="505"/>
      <c r="BI57" s="68"/>
      <c r="BJ57" s="500">
        <f>IF(BJ55&gt;10,10,BJ55)</f>
        <v>0</v>
      </c>
      <c r="BK57" s="501"/>
      <c r="BL57" s="68"/>
      <c r="BM57" s="68"/>
      <c r="BN57" s="135"/>
      <c r="BO57" s="135"/>
      <c r="BP57" s="135"/>
      <c r="BQ57" s="69"/>
      <c r="BR57" s="70"/>
    </row>
    <row r="58" spans="1:70" ht="50.1" customHeight="1" thickBot="1" x14ac:dyDescent="0.3">
      <c r="A58" s="1"/>
      <c r="B58" s="567"/>
      <c r="C58" s="39" t="str">
        <f t="shared" si="16"/>
        <v/>
      </c>
      <c r="D58" s="40" t="str">
        <f t="shared" si="5"/>
        <v/>
      </c>
      <c r="E58" s="41" t="str">
        <f t="shared" si="17"/>
        <v/>
      </c>
      <c r="F58" s="93"/>
      <c r="G58" s="478"/>
      <c r="H58" s="479"/>
      <c r="I58" s="479"/>
      <c r="J58" s="479"/>
      <c r="K58" s="479"/>
      <c r="L58" s="479"/>
      <c r="M58" s="479"/>
      <c r="N58" s="479"/>
      <c r="O58" s="479"/>
      <c r="P58" s="479"/>
      <c r="Q58" s="479"/>
      <c r="R58" s="479"/>
      <c r="S58" s="480"/>
      <c r="T58" s="481"/>
      <c r="U58" s="482"/>
      <c r="V58" s="482"/>
      <c r="W58" s="482"/>
      <c r="X58" s="482"/>
      <c r="Y58" s="483"/>
      <c r="Z58" s="94"/>
      <c r="AA58" s="489"/>
      <c r="AB58" s="490"/>
      <c r="AC58" s="491"/>
      <c r="AD58" s="95" t="str">
        <f t="shared" si="6"/>
        <v/>
      </c>
      <c r="AE58" s="96" t="str">
        <f t="shared" si="7"/>
        <v/>
      </c>
      <c r="AF58" s="97" t="str">
        <f t="shared" si="1"/>
        <v/>
      </c>
      <c r="AG58" s="98"/>
      <c r="AH58" s="98"/>
      <c r="AI58" s="99" t="s">
        <v>93</v>
      </c>
      <c r="AJ58" s="100"/>
      <c r="AK58" s="100"/>
      <c r="AL58" s="101">
        <f t="shared" si="19"/>
        <v>0</v>
      </c>
      <c r="AM58" s="104" t="str">
        <f t="shared" si="8"/>
        <v/>
      </c>
      <c r="AN58" s="104" t="str">
        <f t="shared" si="9"/>
        <v/>
      </c>
      <c r="AO58" s="111">
        <f t="shared" si="10"/>
        <v>0</v>
      </c>
      <c r="AP58" s="103">
        <f t="shared" si="11"/>
        <v>0</v>
      </c>
      <c r="AQ58" s="104">
        <f t="shared" si="12"/>
        <v>0</v>
      </c>
      <c r="AR58" s="104">
        <f t="shared" si="2"/>
        <v>0</v>
      </c>
      <c r="AS58" s="101"/>
      <c r="AT58" s="105" t="str">
        <f t="shared" si="18"/>
        <v/>
      </c>
      <c r="AU58" s="3"/>
      <c r="AV58" s="106">
        <f t="shared" si="13"/>
        <v>0</v>
      </c>
      <c r="AW58" s="107">
        <f t="shared" si="14"/>
        <v>0</v>
      </c>
      <c r="AX58" s="106" t="str">
        <f t="shared" si="15"/>
        <v/>
      </c>
      <c r="AY58" s="108" t="str">
        <f t="shared" si="3"/>
        <v/>
      </c>
      <c r="AZ58" s="107" t="str">
        <f t="shared" si="4"/>
        <v/>
      </c>
      <c r="BA58" s="109"/>
      <c r="BC58" s="66"/>
      <c r="BF58" s="130"/>
      <c r="BI58" s="68"/>
      <c r="BJ58" s="502"/>
      <c r="BK58" s="503"/>
      <c r="BL58" s="23"/>
      <c r="BM58" s="23"/>
      <c r="BN58" s="135"/>
      <c r="BO58" s="135"/>
      <c r="BP58" s="135"/>
      <c r="BQ58" s="24"/>
      <c r="BR58" s="140"/>
    </row>
    <row r="59" spans="1:70" ht="50.1" customHeight="1" thickBot="1" x14ac:dyDescent="0.3">
      <c r="A59" s="1"/>
      <c r="B59" s="568"/>
      <c r="C59" s="39" t="str">
        <f t="shared" si="16"/>
        <v/>
      </c>
      <c r="D59" s="40" t="str">
        <f t="shared" si="5"/>
        <v/>
      </c>
      <c r="E59" s="41" t="str">
        <f t="shared" si="17"/>
        <v/>
      </c>
      <c r="F59" s="93"/>
      <c r="G59" s="478"/>
      <c r="H59" s="479"/>
      <c r="I59" s="479"/>
      <c r="J59" s="479"/>
      <c r="K59" s="479"/>
      <c r="L59" s="479"/>
      <c r="M59" s="479"/>
      <c r="N59" s="479"/>
      <c r="O59" s="479"/>
      <c r="P59" s="479"/>
      <c r="Q59" s="479"/>
      <c r="R59" s="479"/>
      <c r="S59" s="480"/>
      <c r="T59" s="481"/>
      <c r="U59" s="482"/>
      <c r="V59" s="482"/>
      <c r="W59" s="482"/>
      <c r="X59" s="482"/>
      <c r="Y59" s="483"/>
      <c r="Z59" s="94"/>
      <c r="AA59" s="489"/>
      <c r="AB59" s="490"/>
      <c r="AC59" s="491"/>
      <c r="AD59" s="95" t="str">
        <f t="shared" si="6"/>
        <v/>
      </c>
      <c r="AE59" s="96" t="str">
        <f t="shared" si="7"/>
        <v/>
      </c>
      <c r="AF59" s="97" t="str">
        <f t="shared" si="1"/>
        <v/>
      </c>
      <c r="AG59" s="98"/>
      <c r="AH59" s="98"/>
      <c r="AI59" s="99" t="s">
        <v>94</v>
      </c>
      <c r="AJ59" s="100"/>
      <c r="AK59" s="100"/>
      <c r="AL59" s="101">
        <f t="shared" si="19"/>
        <v>0</v>
      </c>
      <c r="AM59" s="104" t="str">
        <f t="shared" si="8"/>
        <v/>
      </c>
      <c r="AN59" s="104" t="str">
        <f t="shared" si="9"/>
        <v/>
      </c>
      <c r="AO59" s="111">
        <f t="shared" si="10"/>
        <v>0</v>
      </c>
      <c r="AP59" s="103">
        <f t="shared" si="11"/>
        <v>0</v>
      </c>
      <c r="AQ59" s="104">
        <f t="shared" si="12"/>
        <v>0</v>
      </c>
      <c r="AR59" s="104">
        <f t="shared" si="2"/>
        <v>0</v>
      </c>
      <c r="AS59" s="101"/>
      <c r="AT59" s="105" t="str">
        <f t="shared" si="18"/>
        <v/>
      </c>
      <c r="AU59" s="3"/>
      <c r="AV59" s="106">
        <f t="shared" si="13"/>
        <v>0</v>
      </c>
      <c r="AW59" s="107">
        <f t="shared" si="14"/>
        <v>0</v>
      </c>
      <c r="AX59" s="106" t="str">
        <f t="shared" si="15"/>
        <v/>
      </c>
      <c r="AY59" s="142" t="str">
        <f t="shared" si="3"/>
        <v/>
      </c>
      <c r="AZ59" s="141" t="str">
        <f t="shared" si="4"/>
        <v/>
      </c>
      <c r="BA59" s="109"/>
      <c r="BC59" s="131"/>
      <c r="BD59" s="143" t="s">
        <v>95</v>
      </c>
      <c r="BE59" s="144" t="str">
        <f ca="1">MID(CELL("nombrearchivo"),FIND("[",CELL("nombrearchivo"))+1,FIND("]",CELL("nombrearchivo"))-FIND("[",CELL("nombrearchivo"))-1)</f>
        <v>ANEXO 03 Formulario de postulación Gestor Social_CAPNE 11.xlsx</v>
      </c>
      <c r="BF59" s="145"/>
      <c r="BG59" s="145"/>
      <c r="BH59" s="145"/>
      <c r="BI59" s="145"/>
      <c r="BJ59" s="145"/>
      <c r="BK59" s="145"/>
      <c r="BL59" s="146"/>
      <c r="BM59" s="146"/>
      <c r="BN59" s="132"/>
      <c r="BO59" s="147" t="s">
        <v>96</v>
      </c>
      <c r="BP59" s="148">
        <f ca="1">+TODAY()</f>
        <v>42499</v>
      </c>
      <c r="BQ59" s="149"/>
      <c r="BR59" s="150" t="s">
        <v>97</v>
      </c>
    </row>
    <row r="60" spans="1:70" ht="7.5" customHeight="1" thickBot="1" x14ac:dyDescent="0.3">
      <c r="A60" s="1"/>
      <c r="B60" s="151"/>
      <c r="C60" s="152"/>
      <c r="D60" s="152"/>
      <c r="E60" s="152"/>
      <c r="F60" s="15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54"/>
      <c r="T60" s="3"/>
      <c r="U60" s="3"/>
      <c r="V60" s="3"/>
      <c r="W60" s="22"/>
      <c r="X60" s="155"/>
      <c r="Y60" s="155"/>
      <c r="Z60" s="155"/>
      <c r="AA60" s="22"/>
      <c r="AB60" s="156"/>
      <c r="AC60" s="156"/>
      <c r="AD60" s="156"/>
      <c r="AE60" s="156"/>
      <c r="AF60" s="156"/>
      <c r="AG60" s="156"/>
      <c r="AH60" s="157"/>
      <c r="AI60" s="157"/>
      <c r="AJ60" s="157"/>
      <c r="AK60" s="158"/>
      <c r="AL60" s="159"/>
      <c r="AM60" s="159"/>
      <c r="AN60" s="159"/>
      <c r="AO60" s="159"/>
      <c r="AP60" s="159"/>
      <c r="AQ60" s="159"/>
      <c r="AR60" s="159"/>
      <c r="AS60" s="159"/>
      <c r="AT60" s="159"/>
      <c r="AU60" s="3"/>
      <c r="AV60" s="5"/>
      <c r="AW60" s="5"/>
      <c r="AX60" s="5"/>
      <c r="AY60" s="5"/>
      <c r="AZ60" s="5"/>
      <c r="BA60" s="5"/>
      <c r="BD60" s="160"/>
      <c r="BE60" s="160"/>
      <c r="BF60" s="130"/>
      <c r="BG60" s="139"/>
      <c r="BL60" s="23"/>
      <c r="BM60" s="23"/>
      <c r="BN60" s="23"/>
      <c r="BO60" s="24"/>
      <c r="BP60" s="24"/>
      <c r="BQ60" s="24"/>
      <c r="BR60" s="24"/>
    </row>
    <row r="61" spans="1:70" ht="84" customHeight="1" x14ac:dyDescent="0.25">
      <c r="A61" s="1"/>
      <c r="B61" s="464" t="s">
        <v>98</v>
      </c>
      <c r="C61" s="467" t="s">
        <v>41</v>
      </c>
      <c r="D61" s="467"/>
      <c r="E61" s="467"/>
      <c r="F61" s="29" t="s">
        <v>302</v>
      </c>
      <c r="G61" s="492" t="s">
        <v>99</v>
      </c>
      <c r="H61" s="493"/>
      <c r="I61" s="493"/>
      <c r="J61" s="493"/>
      <c r="K61" s="493"/>
      <c r="L61" s="493"/>
      <c r="M61" s="493"/>
      <c r="N61" s="493"/>
      <c r="O61" s="493"/>
      <c r="P61" s="493"/>
      <c r="Q61" s="493"/>
      <c r="R61" s="493"/>
      <c r="S61" s="494"/>
      <c r="T61" s="492" t="s">
        <v>100</v>
      </c>
      <c r="U61" s="493"/>
      <c r="V61" s="493"/>
      <c r="W61" s="493"/>
      <c r="X61" s="493"/>
      <c r="Y61" s="494"/>
      <c r="Z61" s="78" t="s">
        <v>101</v>
      </c>
      <c r="AA61" s="78" t="s">
        <v>102</v>
      </c>
      <c r="AB61" s="78" t="s">
        <v>103</v>
      </c>
      <c r="AC61" s="78" t="s">
        <v>104</v>
      </c>
      <c r="AD61" s="79"/>
      <c r="AE61" s="79"/>
      <c r="AF61" s="78" t="s">
        <v>105</v>
      </c>
      <c r="AG61" s="78" t="s">
        <v>106</v>
      </c>
      <c r="AH61" s="3"/>
      <c r="AI61" s="161"/>
      <c r="AJ61" s="3"/>
      <c r="AK61" s="3"/>
      <c r="AL61" s="162"/>
      <c r="AM61" s="163"/>
      <c r="AN61" s="163"/>
      <c r="AO61" s="163"/>
      <c r="AP61" s="163"/>
      <c r="AQ61" s="163"/>
      <c r="AR61" s="163"/>
      <c r="AS61" s="164"/>
      <c r="AT61" s="164"/>
      <c r="AU61" s="3"/>
      <c r="AV61" s="165">
        <f>SUM(AV39:AV59)</f>
        <v>0</v>
      </c>
      <c r="AW61" s="166">
        <f>SUM(AW39:AW59)</f>
        <v>0</v>
      </c>
      <c r="AX61" s="165">
        <f>SUM(AX39:AX59)</f>
        <v>0</v>
      </c>
      <c r="AY61" s="166">
        <f>SUM(AY39:AY59)</f>
        <v>0</v>
      </c>
      <c r="AZ61" s="166">
        <f>SUM(AZ39:AZ59)</f>
        <v>0</v>
      </c>
      <c r="BA61" s="167"/>
      <c r="BC61" s="16"/>
      <c r="BD61" s="168"/>
      <c r="BE61" s="139"/>
      <c r="BF61" s="16"/>
      <c r="BG61" s="16"/>
      <c r="BI61" s="16"/>
      <c r="BJ61" s="16"/>
      <c r="BK61" s="16"/>
      <c r="BL61" s="16"/>
      <c r="BM61" s="16"/>
      <c r="BN61" s="16"/>
    </row>
    <row r="62" spans="1:70" ht="50.1" customHeight="1" thickBot="1" x14ac:dyDescent="0.3">
      <c r="A62" s="1"/>
      <c r="B62" s="465"/>
      <c r="C62" s="39" t="str">
        <f>IF(D62="","",MAX(E39:E59)+1)</f>
        <v/>
      </c>
      <c r="D62" s="40" t="str">
        <f>+IF(E62="","","al")</f>
        <v/>
      </c>
      <c r="E62" s="41" t="str">
        <f>+IF(F62="","",MAX(E39:E59)+F62)</f>
        <v/>
      </c>
      <c r="F62" s="93"/>
      <c r="G62" s="478"/>
      <c r="H62" s="479"/>
      <c r="I62" s="479"/>
      <c r="J62" s="479"/>
      <c r="K62" s="479"/>
      <c r="L62" s="479"/>
      <c r="M62" s="479"/>
      <c r="N62" s="479"/>
      <c r="O62" s="479"/>
      <c r="P62" s="479"/>
      <c r="Q62" s="479"/>
      <c r="R62" s="479"/>
      <c r="S62" s="480"/>
      <c r="T62" s="481"/>
      <c r="U62" s="482"/>
      <c r="V62" s="482"/>
      <c r="W62" s="482"/>
      <c r="X62" s="482"/>
      <c r="Y62" s="483"/>
      <c r="Z62" s="169"/>
      <c r="AA62" s="169"/>
      <c r="AB62" s="170"/>
      <c r="AC62" s="171"/>
      <c r="AD62" s="172"/>
      <c r="AE62" s="172"/>
      <c r="AF62" s="171"/>
      <c r="AG62" s="173">
        <f>IF(AA62="SI",IF(AB62/15&lt;10,AB62/15,10),IF(IF(AB62="",_xlfn.DAYS(AF62,AC62)*2/15,AB62/15)&gt;10,10,(_xlfn.DAYS(AF62,AC62)*2/15)))</f>
        <v>0</v>
      </c>
      <c r="AH62" s="3"/>
      <c r="AI62" s="158"/>
      <c r="AJ62" s="3"/>
      <c r="AK62" s="3"/>
      <c r="AL62" s="162"/>
      <c r="AM62" s="164"/>
      <c r="AN62" s="164"/>
      <c r="AO62" s="164"/>
      <c r="AP62" s="164"/>
      <c r="AQ62" s="164"/>
      <c r="AR62" s="164"/>
      <c r="AS62" s="164"/>
      <c r="AT62" s="164"/>
      <c r="AU62" s="3"/>
      <c r="AV62" s="484" t="str">
        <f>IF((AV61+AW61)&lt;2,"FALTA SUSTENTO","OK")</f>
        <v>FALTA SUSTENTO</v>
      </c>
      <c r="AW62" s="485"/>
      <c r="AX62" s="486" t="str">
        <f>IF(AX61&lt;1,"FALTA SUSTENTO","OK")</f>
        <v>FALTA SUSTENTO</v>
      </c>
      <c r="AY62" s="487"/>
      <c r="AZ62" s="488"/>
      <c r="BA62" s="174"/>
      <c r="BF62" s="175"/>
      <c r="BG62" s="23"/>
      <c r="BH62" s="23"/>
      <c r="BI62" s="23"/>
      <c r="BJ62" s="23"/>
      <c r="BK62" s="23"/>
      <c r="BL62" s="23"/>
      <c r="BM62" s="16"/>
      <c r="BN62" s="16"/>
    </row>
    <row r="63" spans="1:70" ht="50.1" customHeight="1" x14ac:dyDescent="0.25">
      <c r="A63" s="1"/>
      <c r="B63" s="465"/>
      <c r="C63" s="39" t="str">
        <f t="shared" ref="C63:C71" si="21">IF(E63="","",E62+1)</f>
        <v/>
      </c>
      <c r="D63" s="40" t="str">
        <f t="shared" ref="D63:D71" si="22">+IF(E63="","","al")</f>
        <v/>
      </c>
      <c r="E63" s="41" t="str">
        <f>+IF(F63="","",E62+F63)</f>
        <v/>
      </c>
      <c r="F63" s="93"/>
      <c r="G63" s="478"/>
      <c r="H63" s="479"/>
      <c r="I63" s="479"/>
      <c r="J63" s="479"/>
      <c r="K63" s="479"/>
      <c r="L63" s="479"/>
      <c r="M63" s="479"/>
      <c r="N63" s="479"/>
      <c r="O63" s="479"/>
      <c r="P63" s="479"/>
      <c r="Q63" s="479"/>
      <c r="R63" s="479"/>
      <c r="S63" s="480"/>
      <c r="T63" s="481"/>
      <c r="U63" s="482"/>
      <c r="V63" s="482"/>
      <c r="W63" s="482"/>
      <c r="X63" s="482"/>
      <c r="Y63" s="483"/>
      <c r="Z63" s="169"/>
      <c r="AA63" s="169"/>
      <c r="AB63" s="170"/>
      <c r="AC63" s="171"/>
      <c r="AD63" s="172"/>
      <c r="AE63" s="172"/>
      <c r="AF63" s="171"/>
      <c r="AG63" s="173">
        <f t="shared" ref="AG63:AG71" si="23">IF(AA63="SI",IF(AB63/15&lt;10,AB63/15,10),IF(IF(AB63="",_xlfn.DAYS(AF63,AC63)*2/15,AB63/15)&gt;10,10,(_xlfn.DAYS(AF63,AC63)*2/15)))</f>
        <v>0</v>
      </c>
      <c r="AH63" s="3"/>
      <c r="AI63" s="158"/>
      <c r="AJ63" s="3"/>
      <c r="AK63" s="3"/>
      <c r="AL63" s="162"/>
      <c r="AM63" s="164"/>
      <c r="AN63" s="164"/>
      <c r="AO63" s="164"/>
      <c r="AP63" s="164"/>
      <c r="AQ63" s="164"/>
      <c r="AR63" s="164"/>
      <c r="AS63" s="164"/>
      <c r="AT63" s="164"/>
      <c r="AU63" s="3"/>
      <c r="AV63" s="5"/>
      <c r="AW63" s="5"/>
      <c r="AX63" s="5"/>
      <c r="AY63" s="5"/>
      <c r="AZ63" s="5"/>
      <c r="BA63" s="5"/>
      <c r="BF63" s="175"/>
      <c r="BG63" s="23"/>
      <c r="BH63" s="23"/>
      <c r="BI63" s="23"/>
      <c r="BJ63" s="23"/>
      <c r="BK63" s="23"/>
      <c r="BM63" s="16"/>
      <c r="BN63" s="16"/>
    </row>
    <row r="64" spans="1:70" ht="50.1" customHeight="1" thickBot="1" x14ac:dyDescent="0.3">
      <c r="A64" s="1"/>
      <c r="B64" s="465"/>
      <c r="C64" s="39" t="str">
        <f t="shared" si="21"/>
        <v/>
      </c>
      <c r="D64" s="40" t="str">
        <f t="shared" si="22"/>
        <v/>
      </c>
      <c r="E64" s="41" t="str">
        <f t="shared" ref="E64:E71" si="24">+IF(F64="","",E63+F64)</f>
        <v/>
      </c>
      <c r="F64" s="93"/>
      <c r="G64" s="478"/>
      <c r="H64" s="479"/>
      <c r="I64" s="479"/>
      <c r="J64" s="479"/>
      <c r="K64" s="479"/>
      <c r="L64" s="479"/>
      <c r="M64" s="479"/>
      <c r="N64" s="479"/>
      <c r="O64" s="479"/>
      <c r="P64" s="479"/>
      <c r="Q64" s="479"/>
      <c r="R64" s="479"/>
      <c r="S64" s="480"/>
      <c r="T64" s="481"/>
      <c r="U64" s="482"/>
      <c r="V64" s="482"/>
      <c r="W64" s="482"/>
      <c r="X64" s="482"/>
      <c r="Y64" s="483"/>
      <c r="Z64" s="169"/>
      <c r="AA64" s="169"/>
      <c r="AB64" s="170"/>
      <c r="AC64" s="171"/>
      <c r="AD64" s="172"/>
      <c r="AE64" s="172"/>
      <c r="AF64" s="171"/>
      <c r="AG64" s="173">
        <f t="shared" si="23"/>
        <v>0</v>
      </c>
      <c r="AH64" s="3"/>
      <c r="AI64" s="158"/>
      <c r="AJ64" s="3"/>
      <c r="AK64" s="3"/>
      <c r="AL64" s="162"/>
      <c r="AM64" s="176"/>
      <c r="AN64" s="176"/>
      <c r="AO64" s="176"/>
      <c r="AP64" s="176"/>
      <c r="AQ64" s="176"/>
      <c r="AR64" s="176"/>
      <c r="AS64" s="176"/>
      <c r="AT64" s="176"/>
      <c r="AU64" s="3"/>
      <c r="AV64" s="342"/>
      <c r="AW64" s="5"/>
      <c r="AX64" s="5"/>
      <c r="AY64" s="5"/>
      <c r="AZ64" s="5"/>
      <c r="BA64" s="5"/>
      <c r="BF64" s="177"/>
      <c r="BM64" s="16"/>
      <c r="BN64" s="16"/>
    </row>
    <row r="65" spans="1:70" ht="50.1" customHeight="1" x14ac:dyDescent="0.25">
      <c r="A65" s="1"/>
      <c r="B65" s="465"/>
      <c r="C65" s="39" t="str">
        <f t="shared" si="21"/>
        <v/>
      </c>
      <c r="D65" s="40" t="str">
        <f t="shared" si="22"/>
        <v/>
      </c>
      <c r="E65" s="41" t="str">
        <f t="shared" si="24"/>
        <v/>
      </c>
      <c r="F65" s="93"/>
      <c r="G65" s="478"/>
      <c r="H65" s="479"/>
      <c r="I65" s="479"/>
      <c r="J65" s="479"/>
      <c r="K65" s="479"/>
      <c r="L65" s="479"/>
      <c r="M65" s="479"/>
      <c r="N65" s="479"/>
      <c r="O65" s="479"/>
      <c r="P65" s="479"/>
      <c r="Q65" s="479"/>
      <c r="R65" s="479"/>
      <c r="S65" s="480"/>
      <c r="T65" s="481"/>
      <c r="U65" s="482"/>
      <c r="V65" s="482"/>
      <c r="W65" s="482"/>
      <c r="X65" s="482"/>
      <c r="Y65" s="483"/>
      <c r="Z65" s="169"/>
      <c r="AA65" s="169"/>
      <c r="AB65" s="170"/>
      <c r="AC65" s="171"/>
      <c r="AD65" s="172"/>
      <c r="AE65" s="172"/>
      <c r="AF65" s="171"/>
      <c r="AG65" s="173">
        <f t="shared" si="23"/>
        <v>0</v>
      </c>
      <c r="AH65" s="3"/>
      <c r="AI65" s="158"/>
      <c r="AJ65" s="3"/>
      <c r="AK65" s="3"/>
      <c r="AL65" s="162"/>
      <c r="AM65" s="176"/>
      <c r="AN65" s="176"/>
      <c r="AO65" s="176"/>
      <c r="AP65" s="176"/>
      <c r="AQ65" s="176"/>
      <c r="AR65" s="176"/>
      <c r="AS65" s="176"/>
      <c r="AT65" s="176"/>
      <c r="AU65" s="3"/>
      <c r="AV65" s="5"/>
      <c r="AW65" s="5"/>
      <c r="AX65" s="342"/>
      <c r="AY65" s="5"/>
      <c r="AZ65" s="5"/>
      <c r="BA65" s="5"/>
      <c r="BC65" s="58" t="s">
        <v>107</v>
      </c>
      <c r="BD65" s="59"/>
      <c r="BE65" s="59"/>
      <c r="BF65" s="59"/>
      <c r="BG65" s="59"/>
      <c r="BH65" s="59"/>
      <c r="BI65" s="59"/>
      <c r="BJ65" s="59"/>
      <c r="BK65" s="59"/>
      <c r="BL65" s="59"/>
      <c r="BM65" s="60"/>
      <c r="BN65" s="60"/>
      <c r="BO65" s="60"/>
      <c r="BP65" s="60"/>
      <c r="BQ65" s="60"/>
      <c r="BR65" s="61"/>
    </row>
    <row r="66" spans="1:70" ht="50.1" customHeight="1" x14ac:dyDescent="0.25">
      <c r="A66" s="1"/>
      <c r="B66" s="465"/>
      <c r="C66" s="39" t="str">
        <f t="shared" si="21"/>
        <v/>
      </c>
      <c r="D66" s="40" t="str">
        <f t="shared" si="22"/>
        <v/>
      </c>
      <c r="E66" s="41" t="str">
        <f t="shared" si="24"/>
        <v/>
      </c>
      <c r="F66" s="93"/>
      <c r="G66" s="478"/>
      <c r="H66" s="479"/>
      <c r="I66" s="479"/>
      <c r="J66" s="479"/>
      <c r="K66" s="479"/>
      <c r="L66" s="479"/>
      <c r="M66" s="479"/>
      <c r="N66" s="479"/>
      <c r="O66" s="479"/>
      <c r="P66" s="479"/>
      <c r="Q66" s="479"/>
      <c r="R66" s="479"/>
      <c r="S66" s="480"/>
      <c r="T66" s="481"/>
      <c r="U66" s="482"/>
      <c r="V66" s="482"/>
      <c r="W66" s="482"/>
      <c r="X66" s="482"/>
      <c r="Y66" s="483"/>
      <c r="Z66" s="169"/>
      <c r="AA66" s="169"/>
      <c r="AB66" s="170"/>
      <c r="AC66" s="171"/>
      <c r="AD66" s="172"/>
      <c r="AE66" s="172"/>
      <c r="AF66" s="171"/>
      <c r="AG66" s="173">
        <f t="shared" si="23"/>
        <v>0</v>
      </c>
      <c r="AH66" s="3"/>
      <c r="AI66" s="158"/>
      <c r="AJ66" s="3"/>
      <c r="AK66" s="3"/>
      <c r="AL66" s="162"/>
      <c r="AM66" s="178"/>
      <c r="AN66" s="178"/>
      <c r="AO66" s="178"/>
      <c r="AP66" s="178"/>
      <c r="AQ66" s="178"/>
      <c r="AR66" s="178"/>
      <c r="AS66" s="176"/>
      <c r="AT66" s="176"/>
      <c r="AU66" s="3"/>
      <c r="AV66" s="5"/>
      <c r="AW66" s="5"/>
      <c r="AX66" s="5"/>
      <c r="AY66" s="5"/>
      <c r="AZ66" s="5"/>
      <c r="BA66" s="5"/>
      <c r="BC66" s="66"/>
      <c r="BD66" s="179" t="s">
        <v>36</v>
      </c>
      <c r="BE66" s="114" t="str">
        <f>CONCATENATE(H12," ",H13,", ",H11)</f>
        <v xml:space="preserve"> , </v>
      </c>
      <c r="BF66" s="114"/>
      <c r="BG66" s="114"/>
      <c r="BH66" s="68"/>
      <c r="BI66" s="68"/>
      <c r="BJ66" s="68"/>
      <c r="BK66" s="68"/>
      <c r="BL66" s="68"/>
      <c r="BM66" s="69"/>
      <c r="BN66" s="69"/>
      <c r="BO66" s="69"/>
      <c r="BP66" s="69"/>
      <c r="BQ66" s="69"/>
      <c r="BR66" s="70"/>
    </row>
    <row r="67" spans="1:70" ht="50.1" customHeight="1" x14ac:dyDescent="0.25">
      <c r="A67" s="1"/>
      <c r="B67" s="465"/>
      <c r="C67" s="39" t="str">
        <f t="shared" si="21"/>
        <v/>
      </c>
      <c r="D67" s="40" t="str">
        <f t="shared" si="22"/>
        <v/>
      </c>
      <c r="E67" s="41" t="str">
        <f t="shared" si="24"/>
        <v/>
      </c>
      <c r="F67" s="93"/>
      <c r="G67" s="478"/>
      <c r="H67" s="479"/>
      <c r="I67" s="479"/>
      <c r="J67" s="479"/>
      <c r="K67" s="479"/>
      <c r="L67" s="479"/>
      <c r="M67" s="479"/>
      <c r="N67" s="479"/>
      <c r="O67" s="479"/>
      <c r="P67" s="479"/>
      <c r="Q67" s="479"/>
      <c r="R67" s="479"/>
      <c r="S67" s="480"/>
      <c r="T67" s="481"/>
      <c r="U67" s="482"/>
      <c r="V67" s="482"/>
      <c r="W67" s="482"/>
      <c r="X67" s="482"/>
      <c r="Y67" s="483"/>
      <c r="Z67" s="169"/>
      <c r="AA67" s="169"/>
      <c r="AB67" s="170"/>
      <c r="AC67" s="171"/>
      <c r="AD67" s="172"/>
      <c r="AE67" s="172"/>
      <c r="AF67" s="171"/>
      <c r="AG67" s="173">
        <f t="shared" si="23"/>
        <v>0</v>
      </c>
      <c r="AH67" s="3"/>
      <c r="AI67" s="158"/>
      <c r="AJ67" s="156"/>
      <c r="AK67" s="156"/>
      <c r="AL67" s="176"/>
      <c r="AM67" s="176"/>
      <c r="AN67" s="176"/>
      <c r="AO67" s="176"/>
      <c r="AP67" s="176"/>
      <c r="AQ67" s="176"/>
      <c r="AR67" s="176"/>
      <c r="AS67" s="176"/>
      <c r="AT67" s="176"/>
      <c r="AU67" s="3"/>
      <c r="AV67" s="5"/>
      <c r="AW67" s="5"/>
      <c r="AX67" s="5"/>
      <c r="AY67" s="5"/>
      <c r="AZ67" s="5"/>
      <c r="BA67" s="5"/>
      <c r="BC67" s="66"/>
      <c r="BD67" s="179" t="s">
        <v>37</v>
      </c>
      <c r="BE67" s="335">
        <f>IF($G$35="",$H$32,$G$35)</f>
        <v>0</v>
      </c>
      <c r="BG67" s="179"/>
      <c r="BH67" s="180"/>
      <c r="BI67" s="68"/>
      <c r="BJ67" s="68"/>
      <c r="BK67" s="68"/>
      <c r="BL67" s="68"/>
      <c r="BM67" s="69"/>
      <c r="BN67" s="69"/>
      <c r="BO67" s="69"/>
      <c r="BP67" s="69"/>
      <c r="BQ67" s="69"/>
      <c r="BR67" s="70"/>
    </row>
    <row r="68" spans="1:70" ht="50.1" customHeight="1" x14ac:dyDescent="0.25">
      <c r="A68" s="1"/>
      <c r="B68" s="465"/>
      <c r="C68" s="39" t="str">
        <f t="shared" si="21"/>
        <v/>
      </c>
      <c r="D68" s="40" t="str">
        <f t="shared" si="22"/>
        <v/>
      </c>
      <c r="E68" s="41" t="str">
        <f t="shared" si="24"/>
        <v/>
      </c>
      <c r="F68" s="93"/>
      <c r="G68" s="478"/>
      <c r="H68" s="479"/>
      <c r="I68" s="479"/>
      <c r="J68" s="479"/>
      <c r="K68" s="479"/>
      <c r="L68" s="479"/>
      <c r="M68" s="479"/>
      <c r="N68" s="479"/>
      <c r="O68" s="479"/>
      <c r="P68" s="479"/>
      <c r="Q68" s="479"/>
      <c r="R68" s="479"/>
      <c r="S68" s="480"/>
      <c r="T68" s="481"/>
      <c r="U68" s="482"/>
      <c r="V68" s="482"/>
      <c r="W68" s="482"/>
      <c r="X68" s="482"/>
      <c r="Y68" s="483"/>
      <c r="Z68" s="169"/>
      <c r="AA68" s="169"/>
      <c r="AB68" s="170"/>
      <c r="AC68" s="171"/>
      <c r="AD68" s="172"/>
      <c r="AE68" s="172"/>
      <c r="AF68" s="171"/>
      <c r="AG68" s="173">
        <f t="shared" si="23"/>
        <v>0</v>
      </c>
      <c r="AH68" s="3"/>
      <c r="AI68" s="158"/>
      <c r="AJ68" s="156"/>
      <c r="AK68" s="156"/>
      <c r="AL68" s="176"/>
      <c r="AM68" s="176"/>
      <c r="AN68" s="176"/>
      <c r="AO68" s="176"/>
      <c r="AP68" s="176"/>
      <c r="AQ68" s="176"/>
      <c r="AR68" s="176"/>
      <c r="AS68" s="176"/>
      <c r="AT68" s="176"/>
      <c r="AU68" s="3"/>
      <c r="AV68" s="5"/>
      <c r="AW68" s="5"/>
      <c r="AX68" s="5"/>
      <c r="AY68" s="5"/>
      <c r="AZ68" s="5"/>
      <c r="BA68" s="5"/>
      <c r="BC68" s="66"/>
      <c r="BD68" s="334" t="s">
        <v>303</v>
      </c>
      <c r="BE68" s="114">
        <f>+H23</f>
        <v>0</v>
      </c>
      <c r="BF68" s="114"/>
      <c r="BG68" s="114"/>
      <c r="BH68" s="68"/>
      <c r="BI68" s="68"/>
      <c r="BJ68" s="68"/>
      <c r="BK68" s="68"/>
      <c r="BL68" s="68"/>
      <c r="BM68" s="69"/>
      <c r="BN68" s="69"/>
      <c r="BO68" s="69"/>
      <c r="BP68" s="69"/>
      <c r="BQ68" s="69"/>
      <c r="BR68" s="70"/>
    </row>
    <row r="69" spans="1:70" ht="50.1" customHeight="1" x14ac:dyDescent="0.25">
      <c r="A69" s="1"/>
      <c r="B69" s="465"/>
      <c r="C69" s="39" t="str">
        <f t="shared" si="21"/>
        <v/>
      </c>
      <c r="D69" s="40" t="str">
        <f t="shared" si="22"/>
        <v/>
      </c>
      <c r="E69" s="41" t="str">
        <f t="shared" si="24"/>
        <v/>
      </c>
      <c r="F69" s="93"/>
      <c r="G69" s="478"/>
      <c r="H69" s="479"/>
      <c r="I69" s="479"/>
      <c r="J69" s="479"/>
      <c r="K69" s="479"/>
      <c r="L69" s="479"/>
      <c r="M69" s="479"/>
      <c r="N69" s="479"/>
      <c r="O69" s="479"/>
      <c r="P69" s="479"/>
      <c r="Q69" s="479"/>
      <c r="R69" s="479"/>
      <c r="S69" s="480"/>
      <c r="T69" s="481"/>
      <c r="U69" s="482"/>
      <c r="V69" s="482"/>
      <c r="W69" s="482"/>
      <c r="X69" s="482"/>
      <c r="Y69" s="483"/>
      <c r="Z69" s="169"/>
      <c r="AA69" s="169"/>
      <c r="AB69" s="170"/>
      <c r="AC69" s="171"/>
      <c r="AD69" s="172"/>
      <c r="AE69" s="172"/>
      <c r="AF69" s="171"/>
      <c r="AG69" s="173">
        <f t="shared" si="23"/>
        <v>0</v>
      </c>
      <c r="AH69" s="3"/>
      <c r="AI69" s="158"/>
      <c r="AJ69" s="156"/>
      <c r="AK69" s="156"/>
      <c r="AL69" s="176"/>
      <c r="AM69" s="176"/>
      <c r="AN69" s="176"/>
      <c r="AO69" s="176"/>
      <c r="AP69" s="176"/>
      <c r="AQ69" s="176"/>
      <c r="AR69" s="176"/>
      <c r="AS69" s="176"/>
      <c r="AT69" s="176"/>
      <c r="AU69" s="3"/>
      <c r="AV69" s="5"/>
      <c r="AW69" s="5"/>
      <c r="AX69" s="5"/>
      <c r="AY69" s="5"/>
      <c r="AZ69" s="5"/>
      <c r="BA69" s="5"/>
      <c r="BC69" s="66"/>
      <c r="BD69" s="179" t="s">
        <v>39</v>
      </c>
      <c r="BE69" s="114" t="str">
        <f>+X23</f>
        <v>GESTOR SOCIAL</v>
      </c>
      <c r="BF69" s="114"/>
      <c r="BG69" s="114"/>
      <c r="BH69" s="68"/>
      <c r="BI69" s="68"/>
      <c r="BJ69" s="68"/>
      <c r="BK69" s="68"/>
      <c r="BL69" s="68"/>
      <c r="BM69" s="69"/>
      <c r="BN69" s="69"/>
      <c r="BO69" s="69"/>
      <c r="BP69" s="69"/>
      <c r="BQ69" s="69"/>
      <c r="BR69" s="70"/>
    </row>
    <row r="70" spans="1:70" ht="50.1" customHeight="1" thickBot="1" x14ac:dyDescent="0.3">
      <c r="A70" s="1"/>
      <c r="B70" s="465"/>
      <c r="C70" s="39" t="str">
        <f t="shared" si="21"/>
        <v/>
      </c>
      <c r="D70" s="40" t="str">
        <f t="shared" si="22"/>
        <v/>
      </c>
      <c r="E70" s="41" t="str">
        <f t="shared" si="24"/>
        <v/>
      </c>
      <c r="F70" s="93"/>
      <c r="G70" s="478"/>
      <c r="H70" s="479"/>
      <c r="I70" s="479"/>
      <c r="J70" s="479"/>
      <c r="K70" s="479"/>
      <c r="L70" s="479"/>
      <c r="M70" s="479"/>
      <c r="N70" s="479"/>
      <c r="O70" s="479"/>
      <c r="P70" s="479"/>
      <c r="Q70" s="479"/>
      <c r="R70" s="479"/>
      <c r="S70" s="480"/>
      <c r="T70" s="481"/>
      <c r="U70" s="482"/>
      <c r="V70" s="482"/>
      <c r="W70" s="482"/>
      <c r="X70" s="482"/>
      <c r="Y70" s="483"/>
      <c r="Z70" s="169"/>
      <c r="AA70" s="169"/>
      <c r="AB70" s="170"/>
      <c r="AC70" s="171"/>
      <c r="AD70" s="172"/>
      <c r="AE70" s="172"/>
      <c r="AF70" s="171"/>
      <c r="AG70" s="173">
        <f t="shared" si="23"/>
        <v>0</v>
      </c>
      <c r="AH70" s="3"/>
      <c r="AI70" s="158"/>
      <c r="AJ70" s="156"/>
      <c r="AK70" s="156"/>
      <c r="AL70" s="176"/>
      <c r="AM70" s="176"/>
      <c r="AN70" s="176"/>
      <c r="AO70" s="176"/>
      <c r="AP70" s="176"/>
      <c r="AQ70" s="176"/>
      <c r="AR70" s="176"/>
      <c r="AS70" s="176"/>
      <c r="AT70" s="176"/>
      <c r="AU70" s="3"/>
      <c r="AV70" s="5"/>
      <c r="AW70" s="5"/>
      <c r="AX70" s="5"/>
      <c r="AY70" s="5"/>
      <c r="AZ70" s="5"/>
      <c r="BA70" s="5"/>
      <c r="BC70" s="66"/>
      <c r="BD70" s="68"/>
      <c r="BE70" s="68"/>
      <c r="BF70" s="68"/>
      <c r="BG70" s="68"/>
      <c r="BH70" s="68"/>
      <c r="BI70" s="68"/>
      <c r="BJ70" s="68"/>
      <c r="BK70" s="68"/>
      <c r="BL70" s="68"/>
      <c r="BM70" s="69"/>
      <c r="BN70" s="69"/>
      <c r="BO70" s="69"/>
      <c r="BP70" s="69"/>
      <c r="BQ70" s="69"/>
      <c r="BR70" s="70"/>
    </row>
    <row r="71" spans="1:70" ht="50.1" customHeight="1" thickBot="1" x14ac:dyDescent="0.3">
      <c r="A71" s="1"/>
      <c r="B71" s="466"/>
      <c r="C71" s="39" t="str">
        <f t="shared" si="21"/>
        <v/>
      </c>
      <c r="D71" s="40" t="str">
        <f t="shared" si="22"/>
        <v/>
      </c>
      <c r="E71" s="41" t="str">
        <f t="shared" si="24"/>
        <v/>
      </c>
      <c r="F71" s="93"/>
      <c r="G71" s="478"/>
      <c r="H71" s="479"/>
      <c r="I71" s="479"/>
      <c r="J71" s="479"/>
      <c r="K71" s="479"/>
      <c r="L71" s="479"/>
      <c r="M71" s="479"/>
      <c r="N71" s="479"/>
      <c r="O71" s="479"/>
      <c r="P71" s="479"/>
      <c r="Q71" s="479"/>
      <c r="R71" s="479"/>
      <c r="S71" s="480"/>
      <c r="T71" s="481"/>
      <c r="U71" s="482"/>
      <c r="V71" s="482"/>
      <c r="W71" s="482"/>
      <c r="X71" s="482"/>
      <c r="Y71" s="483"/>
      <c r="Z71" s="169"/>
      <c r="AA71" s="169"/>
      <c r="AB71" s="170"/>
      <c r="AC71" s="171"/>
      <c r="AD71" s="172"/>
      <c r="AE71" s="172"/>
      <c r="AF71" s="171"/>
      <c r="AG71" s="173">
        <f t="shared" si="23"/>
        <v>0</v>
      </c>
      <c r="AH71" s="3"/>
      <c r="AI71" s="158"/>
      <c r="AJ71" s="156"/>
      <c r="AK71" s="156"/>
      <c r="AL71" s="176"/>
      <c r="AM71" s="176"/>
      <c r="AN71" s="176"/>
      <c r="AO71" s="176"/>
      <c r="AP71" s="176"/>
      <c r="AQ71" s="176"/>
      <c r="AR71" s="176"/>
      <c r="AS71" s="176"/>
      <c r="AT71" s="176"/>
      <c r="AU71" s="3"/>
      <c r="AV71" s="5"/>
      <c r="AW71" s="5"/>
      <c r="AX71" s="5"/>
      <c r="AY71" s="5"/>
      <c r="AZ71" s="5"/>
      <c r="BA71" s="5"/>
      <c r="BC71" s="66"/>
      <c r="BD71" s="435" t="s">
        <v>108</v>
      </c>
      <c r="BE71" s="436"/>
      <c r="BF71" s="436"/>
      <c r="BG71" s="436"/>
      <c r="BH71" s="436"/>
      <c r="BI71" s="436"/>
      <c r="BJ71" s="437"/>
      <c r="BK71" s="68"/>
      <c r="BL71" s="68"/>
      <c r="BM71" s="69"/>
      <c r="BN71" s="69"/>
      <c r="BO71" s="69"/>
      <c r="BP71" s="69"/>
      <c r="BQ71" s="69"/>
      <c r="BR71" s="70"/>
    </row>
    <row r="72" spans="1:70" ht="7.5" customHeight="1" x14ac:dyDescent="0.25">
      <c r="A72" s="1"/>
      <c r="B72" s="3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5"/>
      <c r="AE72" s="5"/>
      <c r="AF72" s="3"/>
      <c r="AG72" s="3"/>
      <c r="AH72" s="3"/>
      <c r="AI72" s="3"/>
      <c r="AJ72" s="3"/>
      <c r="AK72" s="3"/>
      <c r="AL72" s="4"/>
      <c r="AM72" s="4"/>
      <c r="AN72" s="4"/>
      <c r="AO72" s="4"/>
      <c r="AP72" s="4"/>
      <c r="AQ72" s="4"/>
      <c r="AR72" s="4"/>
      <c r="AS72" s="4"/>
      <c r="AT72" s="4"/>
      <c r="AU72" s="3"/>
      <c r="AV72" s="5"/>
      <c r="AW72" s="5"/>
      <c r="AX72" s="5"/>
      <c r="AY72" s="5"/>
      <c r="AZ72" s="5"/>
      <c r="BA72" s="5"/>
      <c r="BC72" s="66"/>
      <c r="BD72" s="68"/>
      <c r="BE72" s="68"/>
      <c r="BF72" s="68"/>
      <c r="BG72" s="68"/>
      <c r="BH72" s="114"/>
      <c r="BI72" s="114"/>
      <c r="BJ72" s="114"/>
      <c r="BK72" s="68"/>
      <c r="BL72" s="68"/>
      <c r="BM72" s="110"/>
      <c r="BN72" s="59"/>
      <c r="BO72" s="60"/>
      <c r="BP72" s="60"/>
      <c r="BQ72" s="61"/>
      <c r="BR72" s="70"/>
    </row>
    <row r="73" spans="1:70" ht="78.75" customHeight="1" thickBot="1" x14ac:dyDescent="0.3">
      <c r="A73" s="1"/>
      <c r="B73" s="438" t="s">
        <v>109</v>
      </c>
      <c r="C73" s="441" t="s">
        <v>41</v>
      </c>
      <c r="D73" s="442"/>
      <c r="E73" s="442"/>
      <c r="F73" s="29" t="s">
        <v>302</v>
      </c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3"/>
      <c r="AI73" s="3" t="s">
        <v>242</v>
      </c>
      <c r="AJ73" s="3"/>
      <c r="AK73" s="3"/>
      <c r="AL73" s="4"/>
      <c r="AM73" s="4"/>
      <c r="AN73" s="4"/>
      <c r="AO73" s="4"/>
      <c r="AP73" s="4"/>
      <c r="AQ73" s="4"/>
      <c r="AR73" s="4"/>
      <c r="AS73" s="4"/>
      <c r="AT73" s="4"/>
      <c r="AU73" s="3"/>
      <c r="AV73" s="5"/>
      <c r="AW73" s="5"/>
      <c r="AX73" s="5"/>
      <c r="AY73" s="5"/>
      <c r="AZ73" s="5"/>
      <c r="BA73" s="5"/>
      <c r="BC73" s="66"/>
      <c r="BD73" s="443" t="s">
        <v>110</v>
      </c>
      <c r="BE73" s="444"/>
      <c r="BF73" s="68"/>
      <c r="BG73" s="68"/>
      <c r="BH73" s="443" t="s">
        <v>111</v>
      </c>
      <c r="BI73" s="447"/>
      <c r="BJ73" s="444"/>
      <c r="BK73" s="68"/>
      <c r="BL73" s="68"/>
      <c r="BM73" s="66"/>
      <c r="BN73" s="449" t="s">
        <v>112</v>
      </c>
      <c r="BO73" s="450"/>
      <c r="BP73" s="451"/>
      <c r="BQ73" s="70"/>
      <c r="BR73" s="70"/>
    </row>
    <row r="74" spans="1:70" ht="15" customHeight="1" x14ac:dyDescent="0.25">
      <c r="A74" s="1"/>
      <c r="B74" s="439"/>
      <c r="C74" s="458" t="str">
        <f>IF(D74="","",IF(F74=0,"-",MAX(E62:E71)+1))</f>
        <v/>
      </c>
      <c r="D74" s="460" t="str">
        <f>+IF(F74="","",IF(F74=0,"-","al"))</f>
        <v/>
      </c>
      <c r="E74" s="458" t="str">
        <f>+IF(F74="","",IF(F74=0,"-",MAX(E62:E71)+F74))</f>
        <v/>
      </c>
      <c r="F74" s="462"/>
      <c r="G74" s="472" t="s">
        <v>113</v>
      </c>
      <c r="H74" s="472"/>
      <c r="I74" s="472"/>
      <c r="J74" s="472"/>
      <c r="K74" s="472"/>
      <c r="L74" s="472"/>
      <c r="M74" s="472"/>
      <c r="N74" s="472"/>
      <c r="O74" s="472"/>
      <c r="P74" s="472"/>
      <c r="Q74" s="472"/>
      <c r="R74" s="472"/>
      <c r="S74" s="473"/>
      <c r="T74" s="476" t="s">
        <v>114</v>
      </c>
      <c r="U74" s="418"/>
      <c r="V74" s="476" t="s">
        <v>115</v>
      </c>
      <c r="W74" s="418"/>
      <c r="X74" s="181" t="s">
        <v>116</v>
      </c>
      <c r="Y74" s="418"/>
      <c r="Z74" s="429" t="s">
        <v>117</v>
      </c>
      <c r="AA74" s="430"/>
      <c r="AB74" s="433" t="s">
        <v>118</v>
      </c>
      <c r="AC74" s="424"/>
      <c r="AD74" s="182" t="str">
        <f>+IF(AND(OR(U74="X",W74="X",Y74="X"),AC74="X"),"CUMPLE IDIOMA","NO CUMPLE IDIOMA")</f>
        <v>NO CUMPLE IDIOMA</v>
      </c>
      <c r="AE74" s="183"/>
      <c r="AF74" s="3"/>
      <c r="AG74" s="3"/>
      <c r="AH74" s="3"/>
      <c r="AI74" s="315">
        <f>+IF(AND(BD80="CONFORME",AD74="CUMPLE IDIOMA"),1,0)</f>
        <v>0</v>
      </c>
      <c r="AJ74" s="1"/>
      <c r="AK74" s="1"/>
      <c r="AL74" s="64"/>
      <c r="AM74" s="184"/>
      <c r="AN74" s="184"/>
      <c r="AO74" s="184"/>
      <c r="AP74" s="184"/>
      <c r="AQ74" s="184"/>
      <c r="AR74" s="184"/>
      <c r="AS74" s="64"/>
      <c r="AT74" s="64"/>
      <c r="AU74" s="3"/>
      <c r="AV74" s="5"/>
      <c r="AW74" s="5"/>
      <c r="AX74" s="5"/>
      <c r="AY74" s="5"/>
      <c r="AZ74" s="5"/>
      <c r="BA74" s="5"/>
      <c r="BC74" s="66"/>
      <c r="BD74" s="445"/>
      <c r="BE74" s="446"/>
      <c r="BF74" s="68"/>
      <c r="BG74" s="68"/>
      <c r="BH74" s="445"/>
      <c r="BI74" s="448"/>
      <c r="BJ74" s="446"/>
      <c r="BK74" s="68"/>
      <c r="BL74" s="68"/>
      <c r="BM74" s="66"/>
      <c r="BN74" s="452"/>
      <c r="BO74" s="453"/>
      <c r="BP74" s="454"/>
      <c r="BQ74" s="70"/>
      <c r="BR74" s="70"/>
    </row>
    <row r="75" spans="1:70" ht="33" customHeight="1" thickBot="1" x14ac:dyDescent="0.3">
      <c r="A75" s="1"/>
      <c r="B75" s="439"/>
      <c r="C75" s="459"/>
      <c r="D75" s="461"/>
      <c r="E75" s="459"/>
      <c r="F75" s="463"/>
      <c r="G75" s="474"/>
      <c r="H75" s="474"/>
      <c r="I75" s="474"/>
      <c r="J75" s="474"/>
      <c r="K75" s="474"/>
      <c r="L75" s="474"/>
      <c r="M75" s="474"/>
      <c r="N75" s="474"/>
      <c r="O75" s="474"/>
      <c r="P75" s="474"/>
      <c r="Q75" s="474"/>
      <c r="R75" s="474"/>
      <c r="S75" s="475"/>
      <c r="T75" s="477"/>
      <c r="U75" s="419"/>
      <c r="V75" s="477"/>
      <c r="W75" s="419"/>
      <c r="X75" s="185"/>
      <c r="Y75" s="419"/>
      <c r="Z75" s="431"/>
      <c r="AA75" s="432"/>
      <c r="AB75" s="434"/>
      <c r="AC75" s="425"/>
      <c r="AD75" s="182"/>
      <c r="AE75" s="186"/>
      <c r="AF75" s="3"/>
      <c r="AG75" s="3"/>
      <c r="AH75" s="3"/>
      <c r="AI75" s="316"/>
      <c r="AJ75" s="1"/>
      <c r="AK75" s="1"/>
      <c r="AL75" s="64"/>
      <c r="AM75" s="187"/>
      <c r="AN75" s="187"/>
      <c r="AO75" s="187"/>
      <c r="AP75" s="187"/>
      <c r="AQ75" s="187"/>
      <c r="AR75" s="187"/>
      <c r="AS75" s="64"/>
      <c r="AT75" s="64"/>
      <c r="AU75" s="3"/>
      <c r="AV75" s="5"/>
      <c r="AW75" s="5"/>
      <c r="AX75" s="5"/>
      <c r="AY75" s="5"/>
      <c r="AZ75" s="5"/>
      <c r="BA75" s="5"/>
      <c r="BC75" s="66"/>
      <c r="BD75" s="445"/>
      <c r="BE75" s="446"/>
      <c r="BF75" s="68"/>
      <c r="BG75" s="68"/>
      <c r="BH75" s="445"/>
      <c r="BI75" s="448"/>
      <c r="BJ75" s="446"/>
      <c r="BK75" s="68"/>
      <c r="BL75" s="68"/>
      <c r="BM75" s="66"/>
      <c r="BN75" s="455"/>
      <c r="BO75" s="456"/>
      <c r="BP75" s="457"/>
      <c r="BQ75" s="70"/>
      <c r="BR75" s="70"/>
    </row>
    <row r="76" spans="1:70" ht="15" customHeight="1" x14ac:dyDescent="0.25">
      <c r="A76" s="1"/>
      <c r="B76" s="439"/>
      <c r="C76" s="458" t="str">
        <f>IF(E76="","",IF(E74="",MAX(E62:E71)+1,E74+1))</f>
        <v/>
      </c>
      <c r="D76" s="460" t="str">
        <f>+IF(E76="","","al")</f>
        <v/>
      </c>
      <c r="E76" s="458" t="str">
        <f>+IF(F76="","",IF(E74="",MAX(E62:E71)+F76,E74+F76))</f>
        <v/>
      </c>
      <c r="F76" s="468"/>
      <c r="G76" s="470" t="s">
        <v>119</v>
      </c>
      <c r="H76" s="470"/>
      <c r="I76" s="470"/>
      <c r="J76" s="470"/>
      <c r="K76" s="470"/>
      <c r="L76" s="470"/>
      <c r="M76" s="470"/>
      <c r="N76" s="470"/>
      <c r="O76" s="470"/>
      <c r="P76" s="470"/>
      <c r="Q76" s="470"/>
      <c r="R76" s="470"/>
      <c r="S76" s="470"/>
      <c r="T76" s="181" t="s">
        <v>120</v>
      </c>
      <c r="U76" s="418"/>
      <c r="V76" s="181" t="s">
        <v>121</v>
      </c>
      <c r="W76" s="418"/>
      <c r="X76" s="181" t="s">
        <v>122</v>
      </c>
      <c r="Y76" s="418"/>
      <c r="Z76" s="420" t="s">
        <v>123</v>
      </c>
      <c r="AA76" s="420"/>
      <c r="AB76" s="422" t="s">
        <v>118</v>
      </c>
      <c r="AC76" s="424"/>
      <c r="AD76" s="182" t="str">
        <f>+IF(AND(OR(U76="X",W76="X",Y76="X"),AC76="X"),"CUMPLE IDIOMA","NO CUMPLE IDIOMA")</f>
        <v>NO CUMPLE IDIOMA</v>
      </c>
      <c r="AE76" s="6"/>
      <c r="AF76" s="3"/>
      <c r="AG76" s="3"/>
      <c r="AH76" s="3"/>
      <c r="AI76" s="317">
        <f>+IF(AND(BE80="CONFORME",AD76="CUMPLE IDIOMA"),1,0)</f>
        <v>0</v>
      </c>
      <c r="AJ76" s="44"/>
      <c r="AK76" s="44"/>
      <c r="AL76" s="188"/>
      <c r="AM76" s="188"/>
      <c r="AN76" s="188"/>
      <c r="AO76" s="188"/>
      <c r="AP76" s="188"/>
      <c r="AQ76" s="188"/>
      <c r="AR76" s="188"/>
      <c r="AS76" s="188"/>
      <c r="AT76" s="188"/>
      <c r="AU76" s="3"/>
      <c r="AV76" s="5"/>
      <c r="AW76" s="5"/>
      <c r="AX76" s="5"/>
      <c r="AY76" s="5"/>
      <c r="AZ76" s="5"/>
      <c r="BA76" s="5"/>
      <c r="BC76" s="66"/>
      <c r="BD76" s="426" t="s">
        <v>65</v>
      </c>
      <c r="BE76" s="427"/>
      <c r="BF76" s="68"/>
      <c r="BG76" s="68"/>
      <c r="BH76" s="426" t="s">
        <v>65</v>
      </c>
      <c r="BI76" s="428"/>
      <c r="BJ76" s="427"/>
      <c r="BK76" s="68"/>
      <c r="BL76" s="68"/>
      <c r="BM76" s="66"/>
      <c r="BN76" s="404">
        <f>IFERROR(BD82+BH85+BN41,BN41)</f>
        <v>0</v>
      </c>
      <c r="BO76" s="405"/>
      <c r="BP76" s="406"/>
      <c r="BQ76" s="70"/>
      <c r="BR76" s="70"/>
    </row>
    <row r="77" spans="1:70" ht="36.75" customHeight="1" thickBot="1" x14ac:dyDescent="0.3">
      <c r="A77" s="1"/>
      <c r="B77" s="440"/>
      <c r="C77" s="459"/>
      <c r="D77" s="461"/>
      <c r="E77" s="459"/>
      <c r="F77" s="469"/>
      <c r="G77" s="471"/>
      <c r="H77" s="471"/>
      <c r="I77" s="471"/>
      <c r="J77" s="471"/>
      <c r="K77" s="471"/>
      <c r="L77" s="471"/>
      <c r="M77" s="471"/>
      <c r="N77" s="471"/>
      <c r="O77" s="471"/>
      <c r="P77" s="471"/>
      <c r="Q77" s="471"/>
      <c r="R77" s="471"/>
      <c r="S77" s="471"/>
      <c r="T77" s="185"/>
      <c r="U77" s="419"/>
      <c r="V77" s="185"/>
      <c r="W77" s="419"/>
      <c r="X77" s="185"/>
      <c r="Y77" s="419"/>
      <c r="Z77" s="421"/>
      <c r="AA77" s="421"/>
      <c r="AB77" s="423"/>
      <c r="AC77" s="425"/>
      <c r="AF77" s="3"/>
      <c r="AG77" s="3"/>
      <c r="AH77" s="3"/>
      <c r="AI77" s="3"/>
      <c r="AJ77" s="14"/>
      <c r="AK77" s="14"/>
      <c r="AL77" s="76"/>
      <c r="AM77" s="76"/>
      <c r="AN77" s="76"/>
      <c r="AO77" s="76"/>
      <c r="AP77" s="76"/>
      <c r="AQ77" s="76"/>
      <c r="AR77" s="76"/>
      <c r="AS77" s="76"/>
      <c r="AT77" s="76"/>
      <c r="AU77" s="3"/>
      <c r="AV77" s="189"/>
      <c r="AW77" s="189"/>
      <c r="AX77" s="5"/>
      <c r="AY77" s="5"/>
      <c r="AZ77" s="5"/>
      <c r="BA77" s="5"/>
      <c r="BC77" s="66"/>
      <c r="BD77" s="410">
        <v>5</v>
      </c>
      <c r="BE77" s="411"/>
      <c r="BF77" s="68"/>
      <c r="BG77" s="68"/>
      <c r="BH77" s="410">
        <v>25</v>
      </c>
      <c r="BI77" s="412"/>
      <c r="BJ77" s="411"/>
      <c r="BK77" s="68"/>
      <c r="BL77" s="68"/>
      <c r="BM77" s="66"/>
      <c r="BN77" s="407"/>
      <c r="BO77" s="408"/>
      <c r="BP77" s="409"/>
      <c r="BQ77" s="70"/>
      <c r="BR77" s="70"/>
    </row>
    <row r="78" spans="1:70" ht="45.75" customHeight="1" x14ac:dyDescent="0.25">
      <c r="A78" s="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F78" s="3"/>
      <c r="AG78" s="3"/>
      <c r="AH78" s="3"/>
      <c r="AI78" s="3"/>
      <c r="AJ78" s="14"/>
      <c r="AK78" s="14"/>
      <c r="AL78" s="76"/>
      <c r="AM78" s="76"/>
      <c r="AN78" s="76"/>
      <c r="AO78" s="76"/>
      <c r="AP78" s="76"/>
      <c r="AQ78" s="76"/>
      <c r="AR78" s="76"/>
      <c r="AS78" s="76"/>
      <c r="AT78" s="76"/>
      <c r="AU78" s="3"/>
      <c r="AV78" s="190"/>
      <c r="AW78" s="191"/>
      <c r="AX78" s="5"/>
      <c r="AY78" s="5"/>
      <c r="AZ78" s="5"/>
      <c r="BA78" s="5"/>
      <c r="BC78" s="66"/>
      <c r="BD78" s="413" t="s">
        <v>124</v>
      </c>
      <c r="BE78" s="413" t="s">
        <v>125</v>
      </c>
      <c r="BF78" s="68"/>
      <c r="BG78" s="68"/>
      <c r="BH78" s="192" t="s">
        <v>126</v>
      </c>
      <c r="BI78" s="192" t="s">
        <v>304</v>
      </c>
      <c r="BJ78" s="192" t="s">
        <v>127</v>
      </c>
      <c r="BK78" s="68"/>
      <c r="BL78" s="68"/>
      <c r="BM78" s="66"/>
      <c r="BN78" s="415" t="s">
        <v>128</v>
      </c>
      <c r="BO78" s="415"/>
      <c r="BP78" s="415"/>
      <c r="BQ78" s="70"/>
      <c r="BR78" s="70"/>
    </row>
    <row r="79" spans="1:70" ht="24.95" customHeight="1" x14ac:dyDescent="0.25">
      <c r="AV79" s="194"/>
      <c r="AW79" s="195"/>
      <c r="BC79" s="66"/>
      <c r="BD79" s="414"/>
      <c r="BE79" s="414"/>
      <c r="BF79" s="68"/>
      <c r="BG79" s="68"/>
      <c r="BH79" s="197" t="s">
        <v>129</v>
      </c>
      <c r="BI79" s="98"/>
      <c r="BJ79" s="197"/>
      <c r="BK79" s="68"/>
      <c r="BL79" s="68"/>
      <c r="BM79" s="66"/>
      <c r="BN79" s="416" t="str">
        <f>IF(AND(OR(BN76&gt;60,BN76=60),BN84=""),"SELECCIONADO","NO SELECCIONADO")</f>
        <v>NO SELECCIONADO</v>
      </c>
      <c r="BO79" s="416"/>
      <c r="BP79" s="416"/>
      <c r="BQ79" s="70"/>
      <c r="BR79" s="70"/>
    </row>
    <row r="80" spans="1:70" ht="24.95" customHeight="1" thickBot="1" x14ac:dyDescent="0.3">
      <c r="AV80" s="194"/>
      <c r="AW80" s="195"/>
      <c r="BC80" s="66"/>
      <c r="BD80" s="198"/>
      <c r="BE80" s="198"/>
      <c r="BF80" s="68"/>
      <c r="BG80" s="68"/>
      <c r="BH80" s="197" t="s">
        <v>130</v>
      </c>
      <c r="BI80" s="98"/>
      <c r="BJ80" s="197"/>
      <c r="BK80" s="68"/>
      <c r="BL80" s="68"/>
      <c r="BM80" s="66"/>
      <c r="BN80" s="416"/>
      <c r="BO80" s="416"/>
      <c r="BP80" s="416"/>
      <c r="BQ80" s="70"/>
      <c r="BR80" s="70"/>
    </row>
    <row r="81" spans="48:70" ht="24.95" customHeight="1" x14ac:dyDescent="0.25">
      <c r="AV81" s="194"/>
      <c r="AW81" s="195"/>
      <c r="BC81" s="66"/>
      <c r="BD81" s="399" t="s">
        <v>131</v>
      </c>
      <c r="BE81" s="401"/>
      <c r="BF81" s="68"/>
      <c r="BG81" s="68"/>
      <c r="BH81" s="197" t="s">
        <v>132</v>
      </c>
      <c r="BI81" s="98"/>
      <c r="BJ81" s="197"/>
      <c r="BK81" s="68"/>
      <c r="BL81" s="68"/>
      <c r="BM81" s="66"/>
      <c r="BN81" s="416"/>
      <c r="BO81" s="416"/>
      <c r="BP81" s="416"/>
      <c r="BQ81" s="70"/>
      <c r="BR81" s="70"/>
    </row>
    <row r="82" spans="48:70" ht="24.95" customHeight="1" thickBot="1" x14ac:dyDescent="0.3">
      <c r="AV82" s="194"/>
      <c r="AW82" s="195"/>
      <c r="BC82" s="66"/>
      <c r="BD82" s="395" t="str">
        <f>IF(BN49="NO CALIFICA","NO CALIFICA EVALUACIÓN CURRICULAR",IF(AI74+AI76&gt;0.99999,"5","0"))</f>
        <v>NO CALIFICA EVALUACIÓN CURRICULAR</v>
      </c>
      <c r="BE82" s="396"/>
      <c r="BF82" s="68"/>
      <c r="BG82" s="68"/>
      <c r="BH82" s="197" t="s">
        <v>133</v>
      </c>
      <c r="BI82" s="98"/>
      <c r="BJ82" s="197"/>
      <c r="BK82" s="68"/>
      <c r="BL82" s="68"/>
      <c r="BM82" s="131"/>
      <c r="BN82" s="199"/>
      <c r="BO82" s="200"/>
      <c r="BP82" s="200"/>
      <c r="BQ82" s="133"/>
      <c r="BR82" s="70"/>
    </row>
    <row r="83" spans="48:70" ht="24.95" customHeight="1" thickBot="1" x14ac:dyDescent="0.3">
      <c r="AV83" s="194"/>
      <c r="AW83" s="195"/>
      <c r="BC83" s="66"/>
      <c r="BD83" s="397"/>
      <c r="BE83" s="398"/>
      <c r="BF83" s="68"/>
      <c r="BG83" s="68"/>
      <c r="BH83" s="201" t="s">
        <v>134</v>
      </c>
      <c r="BI83" s="202"/>
      <c r="BJ83" s="197"/>
      <c r="BK83" s="68"/>
      <c r="BL83" s="68"/>
      <c r="BM83" s="68"/>
      <c r="BN83" s="68"/>
      <c r="BO83" s="69"/>
      <c r="BP83" s="69"/>
      <c r="BQ83" s="69"/>
      <c r="BR83" s="70"/>
    </row>
    <row r="84" spans="48:70" ht="15" customHeight="1" x14ac:dyDescent="0.25">
      <c r="AV84" s="194"/>
      <c r="AW84" s="195"/>
      <c r="BC84" s="66"/>
      <c r="BD84" s="68"/>
      <c r="BE84" s="68"/>
      <c r="BF84" s="68"/>
      <c r="BG84" s="68"/>
      <c r="BH84" s="399" t="s">
        <v>131</v>
      </c>
      <c r="BI84" s="400"/>
      <c r="BJ84" s="401"/>
      <c r="BK84" s="68"/>
      <c r="BL84" s="68"/>
      <c r="BM84" s="68"/>
      <c r="BN84" s="417" t="str">
        <f>IF(BJ87="SI","",IF(BH85=0,"OJO: NO SE PRESENTÓ A ENTREVISTA PERSONAL",IF(BH85="no califica evaluación curricular","NO OBTUVO PUNTAJE MÍNIMO PARA PASAR A ENTREVISTA","")))</f>
        <v>NO OBTUVO PUNTAJE MÍNIMO PARA PASAR A ENTREVISTA</v>
      </c>
      <c r="BO84" s="417"/>
      <c r="BP84" s="417"/>
      <c r="BQ84" s="69"/>
      <c r="BR84" s="70"/>
    </row>
    <row r="85" spans="48:70" ht="15" customHeight="1" x14ac:dyDescent="0.25">
      <c r="AV85" s="194"/>
      <c r="AW85" s="195"/>
      <c r="BC85" s="66"/>
      <c r="BD85" s="68"/>
      <c r="BE85" s="68"/>
      <c r="BF85" s="68"/>
      <c r="BG85" s="68"/>
      <c r="BH85" s="395" t="str">
        <f>IF(BN49="NO CALIFICA","NO CALIFICA EVALUACIÓN CURRICULAR",IF(SUM(BJ79:BJ83)&gt;25,"25",SUM(BJ79:BJ83)))</f>
        <v>NO CALIFICA EVALUACIÓN CURRICULAR</v>
      </c>
      <c r="BI85" s="402"/>
      <c r="BJ85" s="396"/>
      <c r="BK85" s="68"/>
      <c r="BL85" s="68"/>
      <c r="BM85" s="68"/>
      <c r="BN85" s="417"/>
      <c r="BO85" s="417"/>
      <c r="BP85" s="417"/>
      <c r="BQ85" s="69"/>
      <c r="BR85" s="70"/>
    </row>
    <row r="86" spans="48:70" ht="15" customHeight="1" thickBot="1" x14ac:dyDescent="0.3">
      <c r="AV86" s="194"/>
      <c r="AW86" s="195"/>
      <c r="BC86" s="66"/>
      <c r="BD86" s="68"/>
      <c r="BE86" s="68"/>
      <c r="BF86" s="68"/>
      <c r="BG86" s="68"/>
      <c r="BH86" s="397"/>
      <c r="BI86" s="403"/>
      <c r="BJ86" s="398"/>
      <c r="BK86" s="68"/>
      <c r="BL86" s="68"/>
      <c r="BM86" s="68"/>
      <c r="BN86" s="417"/>
      <c r="BO86" s="417"/>
      <c r="BP86" s="417"/>
      <c r="BQ86" s="69"/>
      <c r="BR86" s="70"/>
    </row>
    <row r="87" spans="48:70" ht="21" customHeight="1" x14ac:dyDescent="0.25">
      <c r="AV87" s="194"/>
      <c r="AW87" s="195"/>
      <c r="BC87" s="66"/>
      <c r="BD87" s="68"/>
      <c r="BE87" s="68"/>
      <c r="BF87" s="68"/>
      <c r="BG87" s="68"/>
      <c r="BH87" s="393" t="str">
        <f>IF(BJ87="SI","SUBSANÓ ENTREVISTA","")</f>
        <v/>
      </c>
      <c r="BI87" s="394"/>
      <c r="BJ87" s="390"/>
      <c r="BK87" s="68"/>
      <c r="BL87" s="68"/>
      <c r="BM87" s="68"/>
      <c r="BN87" s="68"/>
      <c r="BO87" s="69"/>
      <c r="BP87" s="69"/>
      <c r="BQ87" s="69"/>
      <c r="BR87" s="70"/>
    </row>
    <row r="88" spans="48:70" ht="15" customHeight="1" thickBot="1" x14ac:dyDescent="0.3">
      <c r="AV88" s="194"/>
      <c r="AW88" s="195"/>
      <c r="BC88" s="131"/>
      <c r="BD88" s="203" t="s">
        <v>95</v>
      </c>
      <c r="BE88" s="204" t="str">
        <f ca="1">MID(CELL("nombrearchivo"),FIND("[",CELL("nombrearchivo"))+1,FIND("]",CELL("nombrearchivo"))-FIND("[",CELL("nombrearchivo"))-1)</f>
        <v>ANEXO 03 Formulario de postulación Gestor Social_CAPNE 11.xlsx</v>
      </c>
      <c r="BF88" s="199"/>
      <c r="BG88" s="199"/>
      <c r="BH88" s="199"/>
      <c r="BI88" s="199"/>
      <c r="BJ88" s="199"/>
      <c r="BK88" s="199"/>
      <c r="BL88" s="199"/>
      <c r="BM88" s="199"/>
      <c r="BN88" s="199"/>
      <c r="BO88" s="147" t="s">
        <v>96</v>
      </c>
      <c r="BP88" s="148">
        <f ca="1">+TODAY()</f>
        <v>42499</v>
      </c>
      <c r="BQ88" s="200"/>
      <c r="BR88" s="205" t="s">
        <v>135</v>
      </c>
    </row>
    <row r="89" spans="48:70" ht="15" customHeight="1" x14ac:dyDescent="0.25">
      <c r="AV89" s="130"/>
      <c r="AW89" s="195"/>
    </row>
    <row r="90" spans="48:70" ht="15" customHeight="1" x14ac:dyDescent="0.25"/>
    <row r="91" spans="48:70" ht="15" customHeight="1" x14ac:dyDescent="0.25"/>
  </sheetData>
  <sheetProtection algorithmName="SHA-512" hashValue="r0mrzxymj+ARb2ymenborMYbDlim0CUcRYxOHHU7e/oDEDY/ribStivpXZJoB+Vv0UcWkCiirPnZyWkbg44HDg==" saltValue="EdHJlH98RE7maXWStD0yjg==" spinCount="100000" sheet="1" objects="1" scenarios="1"/>
  <dataConsolidate/>
  <mergeCells count="257">
    <mergeCell ref="B12:G12"/>
    <mergeCell ref="H12:U12"/>
    <mergeCell ref="V12:AA12"/>
    <mergeCell ref="AB12:AH12"/>
    <mergeCell ref="B13:G13"/>
    <mergeCell ref="H13:U13"/>
    <mergeCell ref="V13:AA13"/>
    <mergeCell ref="AB13:AH13"/>
    <mergeCell ref="B1:AH3"/>
    <mergeCell ref="B5:AH5"/>
    <mergeCell ref="B7:AH7"/>
    <mergeCell ref="B9:AH9"/>
    <mergeCell ref="B11:G11"/>
    <mergeCell ref="H11:U11"/>
    <mergeCell ref="V11:AA11"/>
    <mergeCell ref="AF11:AG11"/>
    <mergeCell ref="AB11:AE11"/>
    <mergeCell ref="B19:G19"/>
    <mergeCell ref="H19:U19"/>
    <mergeCell ref="V19:W19"/>
    <mergeCell ref="X19:Y19"/>
    <mergeCell ref="Z19:AA19"/>
    <mergeCell ref="AB19:AH19"/>
    <mergeCell ref="B15:AH15"/>
    <mergeCell ref="B17:G17"/>
    <mergeCell ref="H17:AH17"/>
    <mergeCell ref="B18:G18"/>
    <mergeCell ref="H18:U18"/>
    <mergeCell ref="V18:W18"/>
    <mergeCell ref="X18:Y18"/>
    <mergeCell ref="Z18:AA18"/>
    <mergeCell ref="AB18:AH18"/>
    <mergeCell ref="B23:G23"/>
    <mergeCell ref="H23:U23"/>
    <mergeCell ref="V23:W23"/>
    <mergeCell ref="X23:AH23"/>
    <mergeCell ref="G24:U24"/>
    <mergeCell ref="B25:AH25"/>
    <mergeCell ref="B20:G20"/>
    <mergeCell ref="H20:U20"/>
    <mergeCell ref="X20:Y20"/>
    <mergeCell ref="Z20:AA20"/>
    <mergeCell ref="AB20:AH20"/>
    <mergeCell ref="B22:AH22"/>
    <mergeCell ref="AV32:AZ32"/>
    <mergeCell ref="AV33:AW34"/>
    <mergeCell ref="AX33:AZ34"/>
    <mergeCell ref="G31:T31"/>
    <mergeCell ref="U31:Y31"/>
    <mergeCell ref="Z31:AH31"/>
    <mergeCell ref="C27:E27"/>
    <mergeCell ref="B28:B29"/>
    <mergeCell ref="W28:Y29"/>
    <mergeCell ref="G29:J29"/>
    <mergeCell ref="B31:B36"/>
    <mergeCell ref="U29:V29"/>
    <mergeCell ref="T28:V28"/>
    <mergeCell ref="C34:C36"/>
    <mergeCell ref="D34:D36"/>
    <mergeCell ref="E34:E36"/>
    <mergeCell ref="C31:C33"/>
    <mergeCell ref="D31:D33"/>
    <mergeCell ref="E31:E33"/>
    <mergeCell ref="F31:F33"/>
    <mergeCell ref="G32:G33"/>
    <mergeCell ref="H32:T33"/>
    <mergeCell ref="U32:Y33"/>
    <mergeCell ref="Z32:AH33"/>
    <mergeCell ref="B38:B59"/>
    <mergeCell ref="C38:E38"/>
    <mergeCell ref="G38:S38"/>
    <mergeCell ref="T38:Y38"/>
    <mergeCell ref="AA38:AC38"/>
    <mergeCell ref="T44:Y44"/>
    <mergeCell ref="G35:T36"/>
    <mergeCell ref="G45:S45"/>
    <mergeCell ref="T45:Y45"/>
    <mergeCell ref="AA45:AC45"/>
    <mergeCell ref="G46:S46"/>
    <mergeCell ref="T46:Y46"/>
    <mergeCell ref="AA46:AC46"/>
    <mergeCell ref="G49:S49"/>
    <mergeCell ref="T49:Y49"/>
    <mergeCell ref="AA49:AC49"/>
    <mergeCell ref="G54:S54"/>
    <mergeCell ref="T54:Y54"/>
    <mergeCell ref="AA54:AC54"/>
    <mergeCell ref="F34:F36"/>
    <mergeCell ref="G34:T34"/>
    <mergeCell ref="U34:Y34"/>
    <mergeCell ref="Z34:AH34"/>
    <mergeCell ref="BD38:BK38"/>
    <mergeCell ref="G39:S39"/>
    <mergeCell ref="T39:Y39"/>
    <mergeCell ref="AA39:AC39"/>
    <mergeCell ref="G40:S40"/>
    <mergeCell ref="T40:Y40"/>
    <mergeCell ref="AA40:AC40"/>
    <mergeCell ref="BD40:BE41"/>
    <mergeCell ref="BG40:BH41"/>
    <mergeCell ref="BJ40:BK40"/>
    <mergeCell ref="AV35:AV38"/>
    <mergeCell ref="AW35:AW38"/>
    <mergeCell ref="AX35:AZ37"/>
    <mergeCell ref="U35:Y36"/>
    <mergeCell ref="Z35:AH36"/>
    <mergeCell ref="BN40:BP40"/>
    <mergeCell ref="G41:S41"/>
    <mergeCell ref="T41:Y41"/>
    <mergeCell ref="AA41:AC41"/>
    <mergeCell ref="BJ41:BK41"/>
    <mergeCell ref="BN41:BO44"/>
    <mergeCell ref="BP41:BP44"/>
    <mergeCell ref="G42:S42"/>
    <mergeCell ref="T42:Y42"/>
    <mergeCell ref="AA42:AC42"/>
    <mergeCell ref="AA44:AC44"/>
    <mergeCell ref="BJ44:BK44"/>
    <mergeCell ref="BJ45:BK45"/>
    <mergeCell ref="BD42:BE42"/>
    <mergeCell ref="BG42:BH42"/>
    <mergeCell ref="BJ42:BK42"/>
    <mergeCell ref="G43:S43"/>
    <mergeCell ref="T43:Y43"/>
    <mergeCell ref="AA43:AC43"/>
    <mergeCell ref="BD43:BE44"/>
    <mergeCell ref="BG43:BH44"/>
    <mergeCell ref="BJ43:BK43"/>
    <mergeCell ref="G44:S44"/>
    <mergeCell ref="BJ46:BK46"/>
    <mergeCell ref="BN46:BP46"/>
    <mergeCell ref="G47:S47"/>
    <mergeCell ref="T47:Y47"/>
    <mergeCell ref="AA47:AC47"/>
    <mergeCell ref="BJ47:BK47"/>
    <mergeCell ref="BN47:BP47"/>
    <mergeCell ref="G48:S48"/>
    <mergeCell ref="T48:Y48"/>
    <mergeCell ref="AA48:AC48"/>
    <mergeCell ref="BJ48:BK48"/>
    <mergeCell ref="BN48:BP48"/>
    <mergeCell ref="BJ49:BK49"/>
    <mergeCell ref="BN49:BP50"/>
    <mergeCell ref="G52:S52"/>
    <mergeCell ref="T52:Y52"/>
    <mergeCell ref="AA52:AC52"/>
    <mergeCell ref="BJ52:BK52"/>
    <mergeCell ref="G53:S53"/>
    <mergeCell ref="T53:Y53"/>
    <mergeCell ref="AA53:AC53"/>
    <mergeCell ref="BJ53:BK53"/>
    <mergeCell ref="G50:S50"/>
    <mergeCell ref="T50:Y50"/>
    <mergeCell ref="AA50:AC50"/>
    <mergeCell ref="BJ50:BK50"/>
    <mergeCell ref="G51:S51"/>
    <mergeCell ref="T51:Y51"/>
    <mergeCell ref="AA51:AC51"/>
    <mergeCell ref="BJ51:BK51"/>
    <mergeCell ref="BD49:BD50"/>
    <mergeCell ref="BE49:BE50"/>
    <mergeCell ref="BG49:BG50"/>
    <mergeCell ref="BH49:BH50"/>
    <mergeCell ref="BJ54:BK54"/>
    <mergeCell ref="G55:S55"/>
    <mergeCell ref="T55:Y55"/>
    <mergeCell ref="AA55:AC55"/>
    <mergeCell ref="BD56:BE56"/>
    <mergeCell ref="BG56:BH56"/>
    <mergeCell ref="BJ55:BK55"/>
    <mergeCell ref="G57:S57"/>
    <mergeCell ref="T57:Y57"/>
    <mergeCell ref="AA57:AC57"/>
    <mergeCell ref="BJ57:BK58"/>
    <mergeCell ref="G58:S58"/>
    <mergeCell ref="T58:Y58"/>
    <mergeCell ref="AA58:AC58"/>
    <mergeCell ref="G56:S56"/>
    <mergeCell ref="T56:Y56"/>
    <mergeCell ref="AA56:AC56"/>
    <mergeCell ref="BD57:BE57"/>
    <mergeCell ref="BG57:BH57"/>
    <mergeCell ref="BJ56:BK56"/>
    <mergeCell ref="AV62:AW62"/>
    <mergeCell ref="AX62:AZ62"/>
    <mergeCell ref="G63:S63"/>
    <mergeCell ref="T63:Y63"/>
    <mergeCell ref="G64:S64"/>
    <mergeCell ref="T64:Y64"/>
    <mergeCell ref="G59:S59"/>
    <mergeCell ref="T59:Y59"/>
    <mergeCell ref="AA59:AC59"/>
    <mergeCell ref="G61:S61"/>
    <mergeCell ref="T61:Y61"/>
    <mergeCell ref="G62:S62"/>
    <mergeCell ref="T62:Y62"/>
    <mergeCell ref="G69:S69"/>
    <mergeCell ref="T69:Y69"/>
    <mergeCell ref="G70:S70"/>
    <mergeCell ref="T70:Y70"/>
    <mergeCell ref="G71:S71"/>
    <mergeCell ref="T71:Y71"/>
    <mergeCell ref="T65:Y65"/>
    <mergeCell ref="G66:S66"/>
    <mergeCell ref="T66:Y66"/>
    <mergeCell ref="G67:S67"/>
    <mergeCell ref="T67:Y67"/>
    <mergeCell ref="G68:S68"/>
    <mergeCell ref="T68:Y68"/>
    <mergeCell ref="G65:S65"/>
    <mergeCell ref="BD71:BJ71"/>
    <mergeCell ref="B73:B77"/>
    <mergeCell ref="C73:E73"/>
    <mergeCell ref="BD73:BE75"/>
    <mergeCell ref="BH73:BJ75"/>
    <mergeCell ref="BN73:BP75"/>
    <mergeCell ref="C74:C75"/>
    <mergeCell ref="D74:D75"/>
    <mergeCell ref="E74:E75"/>
    <mergeCell ref="F74:F75"/>
    <mergeCell ref="B61:B71"/>
    <mergeCell ref="C61:E61"/>
    <mergeCell ref="C76:C77"/>
    <mergeCell ref="D76:D77"/>
    <mergeCell ref="E76:E77"/>
    <mergeCell ref="F76:F77"/>
    <mergeCell ref="G76:S77"/>
    <mergeCell ref="U76:U77"/>
    <mergeCell ref="W76:W77"/>
    <mergeCell ref="G74:S75"/>
    <mergeCell ref="T74:T75"/>
    <mergeCell ref="U74:U75"/>
    <mergeCell ref="V74:V75"/>
    <mergeCell ref="W74:W75"/>
    <mergeCell ref="Y76:Y77"/>
    <mergeCell ref="Z76:AA77"/>
    <mergeCell ref="AB76:AB77"/>
    <mergeCell ref="AC76:AC77"/>
    <mergeCell ref="BD76:BE76"/>
    <mergeCell ref="BH76:BJ76"/>
    <mergeCell ref="Z74:AA75"/>
    <mergeCell ref="AB74:AB75"/>
    <mergeCell ref="AC74:AC75"/>
    <mergeCell ref="Y74:Y75"/>
    <mergeCell ref="BH87:BI87"/>
    <mergeCell ref="BD82:BE83"/>
    <mergeCell ref="BH84:BJ84"/>
    <mergeCell ref="BH85:BJ86"/>
    <mergeCell ref="BN76:BP77"/>
    <mergeCell ref="BD77:BE77"/>
    <mergeCell ref="BH77:BJ77"/>
    <mergeCell ref="BD78:BD79"/>
    <mergeCell ref="BE78:BE79"/>
    <mergeCell ref="BN78:BP78"/>
    <mergeCell ref="BN79:BP81"/>
    <mergeCell ref="BD81:BE81"/>
    <mergeCell ref="BN84:BP86"/>
  </mergeCells>
  <conditionalFormatting sqref="AV78:AV88">
    <cfRule type="cellIs" dxfId="161" priority="455" stopIfTrue="1" operator="greaterThan">
      <formula>#REF!</formula>
    </cfRule>
  </conditionalFormatting>
  <conditionalFormatting sqref="BN56:BP58 BO53:BP54 BN59 BP55 BN51:BP52 BN49">
    <cfRule type="containsText" dxfId="160" priority="452" operator="containsText" text="PASA A ENTREVISTA">
      <formula>NOT(ISERROR(SEARCH("PASA A ENTREVISTA",BN49)))</formula>
    </cfRule>
  </conditionalFormatting>
  <conditionalFormatting sqref="BN79:BP81">
    <cfRule type="cellIs" dxfId="159" priority="451" operator="equal">
      <formula>"SELECCIONADO"</formula>
    </cfRule>
  </conditionalFormatting>
  <conditionalFormatting sqref="AS39:AS59">
    <cfRule type="cellIs" dxfId="158" priority="450" operator="equal">
      <formula>"CONFORME"</formula>
    </cfRule>
  </conditionalFormatting>
  <conditionalFormatting sqref="AK41:AK59">
    <cfRule type="expression" dxfId="157" priority="448" stopIfTrue="1">
      <formula>AK41&gt;AK40</formula>
    </cfRule>
    <cfRule type="expression" dxfId="156" priority="449">
      <formula>AJ41=""</formula>
    </cfRule>
  </conditionalFormatting>
  <conditionalFormatting sqref="AK40">
    <cfRule type="expression" dxfId="155" priority="446" stopIfTrue="1">
      <formula>AK40&gt;AK39</formula>
    </cfRule>
    <cfRule type="expression" dxfId="154" priority="447">
      <formula>AJ40=""</formula>
    </cfRule>
  </conditionalFormatting>
  <conditionalFormatting sqref="AK39">
    <cfRule type="expression" dxfId="153" priority="444" stopIfTrue="1">
      <formula>AK39&gt;AK38</formula>
    </cfRule>
    <cfRule type="expression" dxfId="152" priority="445">
      <formula>AJ39=""</formula>
    </cfRule>
  </conditionalFormatting>
  <conditionalFormatting sqref="BN48">
    <cfRule type="containsText" dxfId="151" priority="443" operator="containsText" text="EL POSTULANTE YA ESTÁ ASIGNADO A OTRO PROYECTO">
      <formula>NOT(ISERROR(SEARCH("EL POSTULANTE YA ESTÁ ASIGNADO A OTRO PROYECTO",BN48)))</formula>
    </cfRule>
  </conditionalFormatting>
  <conditionalFormatting sqref="H11:U11">
    <cfRule type="cellIs" dxfId="150" priority="442" operator="equal">
      <formula>""</formula>
    </cfRule>
  </conditionalFormatting>
  <conditionalFormatting sqref="H12:U13">
    <cfRule type="cellIs" dxfId="149" priority="441" operator="equal">
      <formula>""</formula>
    </cfRule>
  </conditionalFormatting>
  <conditionalFormatting sqref="AB11">
    <cfRule type="cellIs" dxfId="148" priority="440" operator="equal">
      <formula>""</formula>
    </cfRule>
  </conditionalFormatting>
  <conditionalFormatting sqref="AB12:AH13">
    <cfRule type="cellIs" dxfId="147" priority="439" operator="equal">
      <formula>""</formula>
    </cfRule>
  </conditionalFormatting>
  <conditionalFormatting sqref="H17:AH17">
    <cfRule type="cellIs" dxfId="146" priority="438" operator="equal">
      <formula>""</formula>
    </cfRule>
  </conditionalFormatting>
  <conditionalFormatting sqref="H18:U20">
    <cfRule type="cellIs" dxfId="145" priority="437" operator="equal">
      <formula>""</formula>
    </cfRule>
  </conditionalFormatting>
  <conditionalFormatting sqref="X18:Y20">
    <cfRule type="cellIs" dxfId="144" priority="436" operator="equal">
      <formula>""</formula>
    </cfRule>
  </conditionalFormatting>
  <conditionalFormatting sqref="AB18:AH20">
    <cfRule type="cellIs" dxfId="143" priority="435" operator="equal">
      <formula>""</formula>
    </cfRule>
  </conditionalFormatting>
  <conditionalFormatting sqref="H23:U23">
    <cfRule type="cellIs" dxfId="142" priority="434" operator="equal">
      <formula>""</formula>
    </cfRule>
  </conditionalFormatting>
  <conditionalFormatting sqref="H32 Z32 U32">
    <cfRule type="cellIs" dxfId="141" priority="433" operator="equal">
      <formula>""</formula>
    </cfRule>
  </conditionalFormatting>
  <conditionalFormatting sqref="F39:G40 F41:F59 T39:Z59">
    <cfRule type="expression" dxfId="140" priority="379">
      <formula>$W$28="NO PUEDE POSTULAR A ESTA CONVOCATORIA, porque ya está asignado a otro proyecto"</formula>
    </cfRule>
    <cfRule type="cellIs" dxfId="139" priority="430" operator="equal">
      <formula>""</formula>
    </cfRule>
  </conditionalFormatting>
  <conditionalFormatting sqref="AJ39:AK59">
    <cfRule type="cellIs" dxfId="138" priority="428" operator="equal">
      <formula>""</formula>
    </cfRule>
  </conditionalFormatting>
  <conditionalFormatting sqref="F62:AA71">
    <cfRule type="cellIs" dxfId="137" priority="427" operator="equal">
      <formula>""</formula>
    </cfRule>
  </conditionalFormatting>
  <conditionalFormatting sqref="AB62:AB71">
    <cfRule type="expression" dxfId="136" priority="426">
      <formula>AA62="SI"</formula>
    </cfRule>
  </conditionalFormatting>
  <conditionalFormatting sqref="AF62:AF71">
    <cfRule type="expression" dxfId="135" priority="424">
      <formula>AA62="NO"</formula>
    </cfRule>
  </conditionalFormatting>
  <conditionalFormatting sqref="AB62">
    <cfRule type="expression" dxfId="134" priority="382">
      <formula>AB62&lt;&gt;""</formula>
    </cfRule>
  </conditionalFormatting>
  <conditionalFormatting sqref="AB63:AB71">
    <cfRule type="expression" dxfId="133" priority="381">
      <formula>AB63&lt;&gt;""</formula>
    </cfRule>
  </conditionalFormatting>
  <conditionalFormatting sqref="F74 F76:F77">
    <cfRule type="cellIs" dxfId="132" priority="380" operator="equal">
      <formula>""</formula>
    </cfRule>
  </conditionalFormatting>
  <conditionalFormatting sqref="K29:R29">
    <cfRule type="expression" dxfId="131" priority="374">
      <formula>OR(K28=0,K28=1,K28=2,K28=3,K28=4,K28=5,K28=6,K28=7,K28=8,K28=9)</formula>
    </cfRule>
    <cfRule type="expression" dxfId="130" priority="377">
      <formula>K28=""</formula>
    </cfRule>
  </conditionalFormatting>
  <conditionalFormatting sqref="W28:Y29">
    <cfRule type="expression" dxfId="129" priority="373">
      <formula>W28="NO PUEDE POSTULAR A ESTA CONVOCATORIA, porque ya está asignado a otro proyecto"</formula>
    </cfRule>
  </conditionalFormatting>
  <conditionalFormatting sqref="U74:U75">
    <cfRule type="cellIs" dxfId="128" priority="372" operator="equal">
      <formula>"X"</formula>
    </cfRule>
  </conditionalFormatting>
  <conditionalFormatting sqref="U76:U77">
    <cfRule type="cellIs" dxfId="127" priority="371" operator="equal">
      <formula>"X"</formula>
    </cfRule>
  </conditionalFormatting>
  <conditionalFormatting sqref="W74:W75">
    <cfRule type="cellIs" dxfId="126" priority="370" operator="equal">
      <formula>"X"</formula>
    </cfRule>
  </conditionalFormatting>
  <conditionalFormatting sqref="W76:W77">
    <cfRule type="cellIs" dxfId="125" priority="369" operator="equal">
      <formula>"X"</formula>
    </cfRule>
  </conditionalFormatting>
  <conditionalFormatting sqref="Y74:Y75">
    <cfRule type="cellIs" dxfId="124" priority="368" operator="equal">
      <formula>"X"</formula>
    </cfRule>
  </conditionalFormatting>
  <conditionalFormatting sqref="Y76:Y77">
    <cfRule type="cellIs" dxfId="123" priority="367" operator="equal">
      <formula>"X"</formula>
    </cfRule>
  </conditionalFormatting>
  <conditionalFormatting sqref="AC74:AC75">
    <cfRule type="cellIs" dxfId="122" priority="366" operator="equal">
      <formula>"X"</formula>
    </cfRule>
  </conditionalFormatting>
  <conditionalFormatting sqref="X75">
    <cfRule type="cellIs" dxfId="121" priority="364" operator="equal">
      <formula>""</formula>
    </cfRule>
  </conditionalFormatting>
  <conditionalFormatting sqref="X77">
    <cfRule type="cellIs" dxfId="120" priority="363" operator="equal">
      <formula>""</formula>
    </cfRule>
  </conditionalFormatting>
  <conditionalFormatting sqref="T77">
    <cfRule type="cellIs" dxfId="119" priority="362" operator="equal">
      <formula>""</formula>
    </cfRule>
  </conditionalFormatting>
  <conditionalFormatting sqref="V77">
    <cfRule type="cellIs" dxfId="118" priority="361" operator="equal">
      <formula>""</formula>
    </cfRule>
  </conditionalFormatting>
  <conditionalFormatting sqref="U29">
    <cfRule type="cellIs" dxfId="117" priority="360" operator="equal">
      <formula>"ACTUALIZAR REGISTRO"</formula>
    </cfRule>
  </conditionalFormatting>
  <conditionalFormatting sqref="G59">
    <cfRule type="expression" dxfId="116" priority="320">
      <formula>$W$28="NO PUEDE POSTULAR A ESTA CONVOCATORIA, porque ya está asignado a otro proyecto"</formula>
    </cfRule>
    <cfRule type="cellIs" dxfId="115" priority="321" operator="equal">
      <formula>""</formula>
    </cfRule>
  </conditionalFormatting>
  <conditionalFormatting sqref="G41">
    <cfRule type="expression" dxfId="114" priority="356">
      <formula>$W$28="NO PUEDE POSTULAR A ESTA CONVOCATORIA, porque ya está asignado a otro proyecto"</formula>
    </cfRule>
    <cfRule type="cellIs" dxfId="113" priority="357" operator="equal">
      <formula>""</formula>
    </cfRule>
  </conditionalFormatting>
  <conditionalFormatting sqref="G42">
    <cfRule type="expression" dxfId="112" priority="354">
      <formula>$W$28="NO PUEDE POSTULAR A ESTA CONVOCATORIA, porque ya está asignado a otro proyecto"</formula>
    </cfRule>
    <cfRule type="cellIs" dxfId="111" priority="355" operator="equal">
      <formula>""</formula>
    </cfRule>
  </conditionalFormatting>
  <conditionalFormatting sqref="G43">
    <cfRule type="expression" dxfId="110" priority="352">
      <formula>$W$28="NO PUEDE POSTULAR A ESTA CONVOCATORIA, porque ya está asignado a otro proyecto"</formula>
    </cfRule>
    <cfRule type="cellIs" dxfId="109" priority="353" operator="equal">
      <formula>""</formula>
    </cfRule>
  </conditionalFormatting>
  <conditionalFormatting sqref="G44">
    <cfRule type="expression" dxfId="108" priority="350">
      <formula>$W$28="NO PUEDE POSTULAR A ESTA CONVOCATORIA, porque ya está asignado a otro proyecto"</formula>
    </cfRule>
    <cfRule type="cellIs" dxfId="107" priority="351" operator="equal">
      <formula>""</formula>
    </cfRule>
  </conditionalFormatting>
  <conditionalFormatting sqref="G45">
    <cfRule type="expression" dxfId="106" priority="348">
      <formula>$W$28="NO PUEDE POSTULAR A ESTA CONVOCATORIA, porque ya está asignado a otro proyecto"</formula>
    </cfRule>
    <cfRule type="cellIs" dxfId="105" priority="349" operator="equal">
      <formula>""</formula>
    </cfRule>
  </conditionalFormatting>
  <conditionalFormatting sqref="G46">
    <cfRule type="expression" dxfId="104" priority="346">
      <formula>$W$28="NO PUEDE POSTULAR A ESTA CONVOCATORIA, porque ya está asignado a otro proyecto"</formula>
    </cfRule>
    <cfRule type="cellIs" dxfId="103" priority="347" operator="equal">
      <formula>""</formula>
    </cfRule>
  </conditionalFormatting>
  <conditionalFormatting sqref="G47">
    <cfRule type="expression" dxfId="102" priority="344">
      <formula>$W$28="NO PUEDE POSTULAR A ESTA CONVOCATORIA, porque ya está asignado a otro proyecto"</formula>
    </cfRule>
    <cfRule type="cellIs" dxfId="101" priority="345" operator="equal">
      <formula>""</formula>
    </cfRule>
  </conditionalFormatting>
  <conditionalFormatting sqref="G48">
    <cfRule type="expression" dxfId="100" priority="342">
      <formula>$W$28="NO PUEDE POSTULAR A ESTA CONVOCATORIA, porque ya está asignado a otro proyecto"</formula>
    </cfRule>
    <cfRule type="cellIs" dxfId="99" priority="343" operator="equal">
      <formula>""</formula>
    </cfRule>
  </conditionalFormatting>
  <conditionalFormatting sqref="G49">
    <cfRule type="expression" dxfId="98" priority="340">
      <formula>$W$28="NO PUEDE POSTULAR A ESTA CONVOCATORIA, porque ya está asignado a otro proyecto"</formula>
    </cfRule>
    <cfRule type="cellIs" dxfId="97" priority="341" operator="equal">
      <formula>""</formula>
    </cfRule>
  </conditionalFormatting>
  <conditionalFormatting sqref="G50">
    <cfRule type="expression" dxfId="96" priority="338">
      <formula>$W$28="NO PUEDE POSTULAR A ESTA CONVOCATORIA, porque ya está asignado a otro proyecto"</formula>
    </cfRule>
    <cfRule type="cellIs" dxfId="95" priority="339" operator="equal">
      <formula>""</formula>
    </cfRule>
  </conditionalFormatting>
  <conditionalFormatting sqref="G51">
    <cfRule type="expression" dxfId="94" priority="336">
      <formula>$W$28="NO PUEDE POSTULAR A ESTA CONVOCATORIA, porque ya está asignado a otro proyecto"</formula>
    </cfRule>
    <cfRule type="cellIs" dxfId="93" priority="337" operator="equal">
      <formula>""</formula>
    </cfRule>
  </conditionalFormatting>
  <conditionalFormatting sqref="G52">
    <cfRule type="expression" dxfId="92" priority="334">
      <formula>$W$28="NO PUEDE POSTULAR A ESTA CONVOCATORIA, porque ya está asignado a otro proyecto"</formula>
    </cfRule>
    <cfRule type="cellIs" dxfId="91" priority="335" operator="equal">
      <formula>""</formula>
    </cfRule>
  </conditionalFormatting>
  <conditionalFormatting sqref="G53">
    <cfRule type="expression" dxfId="90" priority="332">
      <formula>$W$28="NO PUEDE POSTULAR A ESTA CONVOCATORIA, porque ya está asignado a otro proyecto"</formula>
    </cfRule>
    <cfRule type="cellIs" dxfId="89" priority="333" operator="equal">
      <formula>""</formula>
    </cfRule>
  </conditionalFormatting>
  <conditionalFormatting sqref="G54">
    <cfRule type="expression" dxfId="88" priority="330">
      <formula>$W$28="NO PUEDE POSTULAR A ESTA CONVOCATORIA, porque ya está asignado a otro proyecto"</formula>
    </cfRule>
    <cfRule type="cellIs" dxfId="87" priority="331" operator="equal">
      <formula>""</formula>
    </cfRule>
  </conditionalFormatting>
  <conditionalFormatting sqref="G55">
    <cfRule type="expression" dxfId="86" priority="328">
      <formula>$W$28="NO PUEDE POSTULAR A ESTA CONVOCATORIA, porque ya está asignado a otro proyecto"</formula>
    </cfRule>
    <cfRule type="cellIs" dxfId="85" priority="329" operator="equal">
      <formula>""</formula>
    </cfRule>
  </conditionalFormatting>
  <conditionalFormatting sqref="G56">
    <cfRule type="expression" dxfId="84" priority="326">
      <formula>$W$28="NO PUEDE POSTULAR A ESTA CONVOCATORIA, porque ya está asignado a otro proyecto"</formula>
    </cfRule>
    <cfRule type="cellIs" dxfId="83" priority="327" operator="equal">
      <formula>""</formula>
    </cfRule>
  </conditionalFormatting>
  <conditionalFormatting sqref="G57">
    <cfRule type="expression" dxfId="82" priority="324">
      <formula>$W$28="NO PUEDE POSTULAR A ESTA CONVOCATORIA, porque ya está asignado a otro proyecto"</formula>
    </cfRule>
    <cfRule type="cellIs" dxfId="81" priority="325" operator="equal">
      <formula>""</formula>
    </cfRule>
  </conditionalFormatting>
  <conditionalFormatting sqref="G58">
    <cfRule type="expression" dxfId="80" priority="322">
      <formula>$W$28="NO PUEDE POSTULAR A ESTA CONVOCATORIA, porque ya está asignado a otro proyecto"</formula>
    </cfRule>
    <cfRule type="cellIs" dxfId="79" priority="323" operator="equal">
      <formula>""</formula>
    </cfRule>
  </conditionalFormatting>
  <conditionalFormatting sqref="BH85:BJ86">
    <cfRule type="cellIs" dxfId="78" priority="319" operator="equal">
      <formula>"NO CALIFICA EVALUACIÓN CURRICULAR"</formula>
    </cfRule>
  </conditionalFormatting>
  <conditionalFormatting sqref="BD82:BE83">
    <cfRule type="cellIs" dxfId="77" priority="318" operator="equal">
      <formula>"NO CALIFICA EVALUACIÓN CURRICULAR"</formula>
    </cfRule>
  </conditionalFormatting>
  <conditionalFormatting sqref="AD39:AD59">
    <cfRule type="cellIs" dxfId="76" priority="316" operator="equal">
      <formula>""</formula>
    </cfRule>
  </conditionalFormatting>
  <conditionalFormatting sqref="AD39:AD59">
    <cfRule type="cellIs" dxfId="75" priority="315" operator="equal">
      <formula>"BACHILLER"</formula>
    </cfRule>
  </conditionalFormatting>
  <conditionalFormatting sqref="AE39:AE59">
    <cfRule type="cellIs" dxfId="74" priority="314" operator="equal">
      <formula>""</formula>
    </cfRule>
  </conditionalFormatting>
  <conditionalFormatting sqref="AE39:AE59">
    <cfRule type="cellIs" dxfId="73" priority="313" operator="equal">
      <formula>"PROFESIONAL"</formula>
    </cfRule>
  </conditionalFormatting>
  <conditionalFormatting sqref="G35">
    <cfRule type="cellIs" dxfId="72" priority="312" operator="equal">
      <formula>""</formula>
    </cfRule>
  </conditionalFormatting>
  <conditionalFormatting sqref="U35">
    <cfRule type="cellIs" dxfId="71" priority="311" operator="equal">
      <formula>""</formula>
    </cfRule>
  </conditionalFormatting>
  <conditionalFormatting sqref="Z35">
    <cfRule type="cellIs" dxfId="70" priority="310" operator="equal">
      <formula>""</formula>
    </cfRule>
  </conditionalFormatting>
  <conditionalFormatting sqref="AF39:AF59">
    <cfRule type="containsText" dxfId="69" priority="309" operator="containsText" text="NO APLICA">
      <formula>NOT(ISERROR(SEARCH("NO APLICA",AF39)))</formula>
    </cfRule>
  </conditionalFormatting>
  <conditionalFormatting sqref="G35:T36">
    <cfRule type="expression" dxfId="68" priority="268">
      <formula>G32="TÉCNICO PROFESIONAL"</formula>
    </cfRule>
  </conditionalFormatting>
  <conditionalFormatting sqref="U35:Y36">
    <cfRule type="expression" dxfId="67" priority="267">
      <formula>G32="TÉCNICO PROFESIONAL"</formula>
    </cfRule>
  </conditionalFormatting>
  <conditionalFormatting sqref="Z35:AH36">
    <cfRule type="expression" dxfId="66" priority="266">
      <formula>G32="TÉCNICO PROFESIONAL"</formula>
    </cfRule>
  </conditionalFormatting>
  <conditionalFormatting sqref="AA39:AC39">
    <cfRule type="expression" dxfId="65" priority="206">
      <formula>AA39&lt;&gt;""</formula>
    </cfRule>
    <cfRule type="expression" dxfId="64" priority="207">
      <formula>Z39="TRABAJO GENERAL / OTROS TRABAJOS"</formula>
    </cfRule>
  </conditionalFormatting>
  <conditionalFormatting sqref="AA40:AC40">
    <cfRule type="expression" dxfId="63" priority="166">
      <formula>AA40&lt;&gt;""</formula>
    </cfRule>
    <cfRule type="expression" dxfId="62" priority="167">
      <formula>Z40="TRABAJO GENERAL / OTROS TRABAJOS"</formula>
    </cfRule>
  </conditionalFormatting>
  <conditionalFormatting sqref="AA41:AC41">
    <cfRule type="expression" dxfId="61" priority="164">
      <formula>AA41&lt;&gt;""</formula>
    </cfRule>
    <cfRule type="expression" dxfId="60" priority="165">
      <formula>Z41="TRABAJO GENERAL / OTROS TRABAJOS"</formula>
    </cfRule>
  </conditionalFormatting>
  <conditionalFormatting sqref="AA42:AC42">
    <cfRule type="expression" dxfId="59" priority="162">
      <formula>AA42&lt;&gt;""</formula>
    </cfRule>
    <cfRule type="expression" dxfId="58" priority="163">
      <formula>Z42="TRABAJO GENERAL / OTROS TRABAJOS"</formula>
    </cfRule>
  </conditionalFormatting>
  <conditionalFormatting sqref="AA43:AC43">
    <cfRule type="expression" dxfId="57" priority="160">
      <formula>AA43&lt;&gt;""</formula>
    </cfRule>
    <cfRule type="expression" dxfId="56" priority="161">
      <formula>Z43="TRABAJO GENERAL / OTROS TRABAJOS"</formula>
    </cfRule>
  </conditionalFormatting>
  <conditionalFormatting sqref="AA44:AC44">
    <cfRule type="expression" dxfId="55" priority="158">
      <formula>AA44&lt;&gt;""</formula>
    </cfRule>
    <cfRule type="expression" dxfId="54" priority="159">
      <formula>Z44="TRABAJO GENERAL / OTROS TRABAJOS"</formula>
    </cfRule>
  </conditionalFormatting>
  <conditionalFormatting sqref="AA45:AC45">
    <cfRule type="expression" dxfId="53" priority="156">
      <formula>AA45&lt;&gt;""</formula>
    </cfRule>
    <cfRule type="expression" dxfId="52" priority="157">
      <formula>Z45="TRABAJO GENERAL / OTROS TRABAJOS"</formula>
    </cfRule>
  </conditionalFormatting>
  <conditionalFormatting sqref="AA46:AC46">
    <cfRule type="expression" dxfId="51" priority="154">
      <formula>AA46&lt;&gt;""</formula>
    </cfRule>
    <cfRule type="expression" dxfId="50" priority="155">
      <formula>Z46="TRABAJO GENERAL / OTROS TRABAJOS"</formula>
    </cfRule>
  </conditionalFormatting>
  <conditionalFormatting sqref="AA47:AC47">
    <cfRule type="expression" dxfId="49" priority="152">
      <formula>AA47&lt;&gt;""</formula>
    </cfRule>
    <cfRule type="expression" dxfId="48" priority="153">
      <formula>Z47="TRABAJO GENERAL / OTROS TRABAJOS"</formula>
    </cfRule>
  </conditionalFormatting>
  <conditionalFormatting sqref="AA48:AC48">
    <cfRule type="expression" dxfId="47" priority="150">
      <formula>AA48&lt;&gt;""</formula>
    </cfRule>
    <cfRule type="expression" dxfId="46" priority="151">
      <formula>Z48="TRABAJO GENERAL / OTROS TRABAJOS"</formula>
    </cfRule>
  </conditionalFormatting>
  <conditionalFormatting sqref="AA49:AC49">
    <cfRule type="expression" dxfId="45" priority="148">
      <formula>AA49&lt;&gt;""</formula>
    </cfRule>
    <cfRule type="expression" dxfId="44" priority="149">
      <formula>Z49="TRABAJO GENERAL / OTROS TRABAJOS"</formula>
    </cfRule>
  </conditionalFormatting>
  <conditionalFormatting sqref="AA50:AC50">
    <cfRule type="expression" dxfId="43" priority="146">
      <formula>AA50&lt;&gt;""</formula>
    </cfRule>
    <cfRule type="expression" dxfId="42" priority="147">
      <formula>Z50="TRABAJO GENERAL / OTROS TRABAJOS"</formula>
    </cfRule>
  </conditionalFormatting>
  <conditionalFormatting sqref="AA51:AC51">
    <cfRule type="expression" dxfId="41" priority="144">
      <formula>AA51&lt;&gt;""</formula>
    </cfRule>
    <cfRule type="expression" dxfId="40" priority="145">
      <formula>Z51="TRABAJO GENERAL / OTROS TRABAJOS"</formula>
    </cfRule>
  </conditionalFormatting>
  <conditionalFormatting sqref="AA52:AC52">
    <cfRule type="expression" dxfId="39" priority="142">
      <formula>AA52&lt;&gt;""</formula>
    </cfRule>
    <cfRule type="expression" dxfId="38" priority="143">
      <formula>Z52="TRABAJO GENERAL / OTROS TRABAJOS"</formula>
    </cfRule>
  </conditionalFormatting>
  <conditionalFormatting sqref="AA53:AC53">
    <cfRule type="expression" dxfId="37" priority="140">
      <formula>AA53&lt;&gt;""</formula>
    </cfRule>
    <cfRule type="expression" dxfId="36" priority="141">
      <formula>Z53="TRABAJO GENERAL / OTROS TRABAJOS"</formula>
    </cfRule>
  </conditionalFormatting>
  <conditionalFormatting sqref="AA54:AC54">
    <cfRule type="expression" dxfId="35" priority="138">
      <formula>AA54&lt;&gt;""</formula>
    </cfRule>
    <cfRule type="expression" dxfId="34" priority="139">
      <formula>Z54="TRABAJO GENERAL / OTROS TRABAJOS"</formula>
    </cfRule>
  </conditionalFormatting>
  <conditionalFormatting sqref="AA55:AC55">
    <cfRule type="expression" dxfId="33" priority="136">
      <formula>AA55&lt;&gt;""</formula>
    </cfRule>
    <cfRule type="expression" dxfId="32" priority="137">
      <formula>Z55="TRABAJO GENERAL / OTROS TRABAJOS"</formula>
    </cfRule>
  </conditionalFormatting>
  <conditionalFormatting sqref="AA56:AC56">
    <cfRule type="expression" dxfId="31" priority="134">
      <formula>AA56&lt;&gt;""</formula>
    </cfRule>
    <cfRule type="expression" dxfId="30" priority="135">
      <formula>Z56="TRABAJO GENERAL / OTROS TRABAJOS"</formula>
    </cfRule>
  </conditionalFormatting>
  <conditionalFormatting sqref="AA57:AC57">
    <cfRule type="expression" dxfId="29" priority="132">
      <formula>AA57&lt;&gt;""</formula>
    </cfRule>
    <cfRule type="expression" dxfId="28" priority="133">
      <formula>Z57="TRABAJO GENERAL / OTROS TRABAJOS"</formula>
    </cfRule>
  </conditionalFormatting>
  <conditionalFormatting sqref="AA58:AC58">
    <cfRule type="expression" dxfId="27" priority="130">
      <formula>AA58&lt;&gt;""</formula>
    </cfRule>
    <cfRule type="expression" dxfId="26" priority="131">
      <formula>Z58="TRABAJO GENERAL / OTROS TRABAJOS"</formula>
    </cfRule>
  </conditionalFormatting>
  <conditionalFormatting sqref="AA59:AC59">
    <cfRule type="expression" dxfId="25" priority="128">
      <formula>AA59&lt;&gt;""</formula>
    </cfRule>
    <cfRule type="expression" dxfId="24" priority="129">
      <formula>Z59="TRABAJO GENERAL / OTROS TRABAJOS"</formula>
    </cfRule>
  </conditionalFormatting>
  <conditionalFormatting sqref="AC62:AC71">
    <cfRule type="cellIs" dxfId="23" priority="125" operator="greaterThan">
      <formula>18264</formula>
    </cfRule>
    <cfRule type="expression" dxfId="22" priority="126">
      <formula>AA62="NO"</formula>
    </cfRule>
  </conditionalFormatting>
  <conditionalFormatting sqref="AC63">
    <cfRule type="cellIs" dxfId="21" priority="123" operator="greaterThan">
      <formula>18264</formula>
    </cfRule>
    <cfRule type="expression" dxfId="20" priority="124">
      <formula>AA63="NO"</formula>
    </cfRule>
  </conditionalFormatting>
  <conditionalFormatting sqref="AF62:AF71">
    <cfRule type="cellIs" dxfId="19" priority="122" operator="greaterThan">
      <formula>18264</formula>
    </cfRule>
  </conditionalFormatting>
  <conditionalFormatting sqref="AF63">
    <cfRule type="cellIs" dxfId="18" priority="121" operator="greaterThan">
      <formula>18264</formula>
    </cfRule>
  </conditionalFormatting>
  <conditionalFormatting sqref="AC76:AC77">
    <cfRule type="cellIs" dxfId="17" priority="119" operator="equal">
      <formula>"X"</formula>
    </cfRule>
  </conditionalFormatting>
  <conditionalFormatting sqref="BH87:BI87">
    <cfRule type="expression" dxfId="16" priority="118">
      <formula>BH87="SUBSANÓ ENTREVISTA"</formula>
    </cfRule>
  </conditionalFormatting>
  <conditionalFormatting sqref="BJ87">
    <cfRule type="expression" dxfId="15" priority="117">
      <formula>BJ87="SI"</formula>
    </cfRule>
  </conditionalFormatting>
  <conditionalFormatting sqref="BN84">
    <cfRule type="expression" dxfId="14" priority="116">
      <formula>BN84="OJO: NO SE PRESENTÓ A ENTREVISTA PERSONAL"</formula>
    </cfRule>
  </conditionalFormatting>
  <conditionalFormatting sqref="BN84:BP86">
    <cfRule type="expression" dxfId="13" priority="115">
      <formula>BN84="NO OBTUVO PUNTAJE MÍNIMO PARA PASAR A ENTREVISTA"</formula>
    </cfRule>
  </conditionalFormatting>
  <conditionalFormatting sqref="AH11">
    <cfRule type="expression" dxfId="12" priority="114">
      <formula>$AH$11&lt;18</formula>
    </cfRule>
  </conditionalFormatting>
  <dataValidations count="62">
    <dataValidation type="custom" allowBlank="1" showInputMessage="1" showErrorMessage="1" error="- Antes de escribir una lengua debe consignar &quot;Nro de Hojas del Documento&quot;" prompt="Escribir el nombre de otra Lengua de corresponder" sqref="X77 X75">
      <formula1>D74="al"</formula1>
    </dataValidation>
    <dataValidation type="custom" allowBlank="1" showInputMessage="1" showErrorMessage="1" error="- Antes de escribir una lengua debe consignar &quot;Nro de Hojas del Documento&quot;" prompt="Escribir el nombre de otra Lengua de corresponder" sqref="V77">
      <formula1>D76="al"</formula1>
    </dataValidation>
    <dataValidation type="custom" allowBlank="1" showInputMessage="1" showErrorMessage="1" error="- Antes de escribir una lengua debe consignar &quot;Nro de Hojas del Documento&quot;" prompt="Escribir el nombre de otra Lengua de corresponder" sqref="T77">
      <formula1>D76="al"</formula1>
    </dataValidation>
    <dataValidation type="custom" showInputMessage="1" showErrorMessage="1" error="- EL NÚMERO A CONSIGNAR DEBE ESTAR ENTRE 0 Y 9_x000a__x000a_- FALTA CONSIGNAR email_x000a__x000a_- FALTA CONSIGNAR REGIÓN DEL SERVICIO AL CUAL POSTULA" prompt="ESCRIBA UN NÚMERO ENTRE 0 Y 9" sqref="S28">
      <formula1>AND(AND(OR(S28&gt;0,S28=0),OR(S28&lt;9,S28=9)),AND($AB$20&lt;&gt;"",$H$23&lt;&gt;""))</formula1>
    </dataValidation>
    <dataValidation type="whole" allowBlank="1" showInputMessage="1" showErrorMessage="1" prompt="ESCRIBA UN NÚMERO ENTRE 0 Y 9 DE SU NÚMERO DE DNI" sqref="K29:R29">
      <formula1>0</formula1>
      <formula2>9</formula2>
    </dataValidation>
    <dataValidation type="custom" allowBlank="1" showInputMessage="1" showErrorMessage="1" error="Consignar primero el &quot;Nro de Hojas del Documento&quot;" prompt="Consignar el nombre de la entidad o empresa" sqref="O62:O71">
      <formula1>I62="al"</formula1>
    </dataValidation>
    <dataValidation type="custom" allowBlank="1" showInputMessage="1" showErrorMessage="1" error="Consignar primero el &quot;Nro de Hojas del Documento&quot;" prompt="Consignar el nombre de la entidad o empresa" sqref="M62:N71">
      <formula1>H62="al"</formula1>
    </dataValidation>
    <dataValidation type="custom" allowBlank="1" showInputMessage="1" showErrorMessage="1" error="Consignar primero el &quot;Nro de Hojas del Documento&quot;" prompt="Consignar el nombre de la entidad o empresa" sqref="P62:P71">
      <formula1>I62="al"</formula1>
    </dataValidation>
    <dataValidation type="custom" allowBlank="1" showInputMessage="1" showErrorMessage="1" error="Primero debe consignar el &quot;Nro de Hojas del Documento&quot;" prompt="Debe consignar el nombre completo, en MAYÚSCULAS, del Centro de Estudios Superiores, no las iniciales." sqref="Z32">
      <formula1>D31="al"</formula1>
    </dataValidation>
    <dataValidation type="custom" allowBlank="1" showInputMessage="1" showErrorMessage="1" error="Consignar primero el &quot;Nro de Hojas del Documento&quot;" prompt="Consignar el nombre de la entidad o empresa" sqref="L62:L71">
      <formula1>H62="al"</formula1>
    </dataValidation>
    <dataValidation type="custom" allowBlank="1" showInputMessage="1" showErrorMessage="1" error="Consignar primero el &quot;Nro de Hojas del Documento&quot;" prompt="Consignar el nombre de la entidad o empresa" sqref="G62:K71">
      <formula1>D62="al"</formula1>
    </dataValidation>
    <dataValidation type="custom" allowBlank="1" showInputMessage="1" showErrorMessage="1" error="Consignar primero el &quot;Nro de Hojas del Documento&quot;" prompt="Consignar el nombre de la entidad o empresa" sqref="Q62:Q71">
      <formula1>H62="al"</formula1>
    </dataValidation>
    <dataValidation type="custom" allowBlank="1" showInputMessage="1" showErrorMessage="1" error="Consignar primero el &quot;Nro de Hojas del Documento&quot;" prompt="Consignar el nombre de la entidad o empresa" sqref="R62:R71">
      <formula1>H62="al"</formula1>
    </dataValidation>
    <dataValidation type="custom" allowBlank="1" showInputMessage="1" showErrorMessage="1" error="Consignar primero el &quot;Nro de Hojas del Documento&quot;" prompt="Consignar el nombre de la entidad o empresa" sqref="S62:S71">
      <formula1>G62="al"</formula1>
    </dataValidation>
    <dataValidation type="custom" allowBlank="1" showInputMessage="1" showErrorMessage="1" error="¿El Certificado consigan Horas Lectivas?_x000a_De ser afirmativo, cambiar el valor del numeral 4.4 a &quot;SI&quot; y consignar las horas que consta en el Certificado; caso contrario, no se debe ingresar ningún valor." prompt="Sólo en el caso de consignar &quot;SI&quot; en el item 4.4 (&quot;Certificado consigna Horas Lectivas?&quot;) llenar las &quot;Horas Lectivas del Certificado&quot;; caso contrario, dejar en blanco" sqref="AB62:AB71">
      <formula1>AND(AB62&gt;0,OR(AA62="SI",AA62=""))</formula1>
    </dataValidation>
    <dataValidation type="whole" operator="greaterThan" allowBlank="1" showInputMessage="1" showErrorMessage="1" error="El número de &quot;Hojas del Documento&quot; tiene que ser mayor o igual a 1" prompt="Copia de la cara principal del Título de Colegiatura Profesional" sqref="F34">
      <formula1>0</formula1>
    </dataValidation>
    <dataValidation type="whole" operator="greaterThan" allowBlank="1" showInputMessage="1" showErrorMessage="1" error="Ya se consignó el número de &quot;Hojas del Documento&quot;, continue" prompt="Copia de la cara principal del Título Profesional" sqref="F31">
      <formula1>0</formula1>
    </dataValidation>
    <dataValidation type="whole" operator="greaterThan" allowBlank="1" showInputMessage="1" showErrorMessage="1" error="El número de &quot;Hojas del Documento&quot; tiene que ser mayor o igual a 1" prompt="Nro de Hojas del RUC" sqref="F29">
      <formula1>0</formula1>
    </dataValidation>
    <dataValidation allowBlank="1" showInputMessage="1" showErrorMessage="1" prompt="NO LLENAR" sqref="AL39:AL59 AT39:AT59"/>
    <dataValidation type="custom" allowBlank="1" showInputMessage="1" showErrorMessage="1" error="1.- Las fechas de culminación de los trabajos deben estar ordenadas del TRABAJO MÁS RECIENTE hacia atrás._x000a__x000a_2.- Verifique que la &quot;Fecha de Culminación&quot; sea mayor a la &quot;Fecha de Inicio&quot;" prompt="1.- Consignar la &quot;Fecha de Culminación&quot; luego de haber escrito la &quot;Fecha de Inicio&quot;_x000a__x000a_2.- Las fechas de culminación de los trabajos deben estar ordenadas del TRABAJO MÁS RECIENTE hacia atrás." sqref="AK39">
      <formula1>AND(TODAY()&gt;AK39,AK39&gt;AJ39)</formula1>
    </dataValidation>
    <dataValidation type="custom" showInputMessage="1" showErrorMessage="1" error="No se debe consignar fecha de FINALIZACIÓN del curso cuando se ingresa las &quot;Horas Lectivas consignadas en el Certificado&quot; (4.5)!!!" prompt="Llenar sólo en el caso de consignar &quot;NO&quot; en el item 4.4 (&quot;Certificado consigna Horas Lectivas?&quot;)" sqref="AF62:AF71">
      <formula1>OR(AND(AB62&gt;0,AB62&lt;1000,AA62="SI",AB62=""),AA62="NO")</formula1>
    </dataValidation>
    <dataValidation type="custom" showInputMessage="1" showErrorMessage="1" error="No se debe consignar fecha de INICIO del curso cuando se ingresa las &quot;Horas Lectivas consignadas en el Certificado&quot; (4.5)!!!" prompt="Llenar sólo en el caso de consignar &quot;NO&quot; en el item 4.4 (&quot;Certificado consigna Horas Lectivas?&quot;)" sqref="AC62:AC71">
      <formula1>OR(AND(AB62&gt;0,AB62&lt;1000,AA62="SI",AB62=""),AA62="NO")</formula1>
    </dataValidation>
    <dataValidation allowBlank="1" showInputMessage="1" showErrorMessage="1" prompt="NO LLENAR, pasar al item 3.8" sqref="AF39:AF59"/>
    <dataValidation operator="greaterThanOrEqual" allowBlank="1" showInputMessage="1" showErrorMessage="1" error="Necesita ser mayor de 21 años de edad" sqref="AH11"/>
    <dataValidation type="date" operator="lessThan" allowBlank="1" showInputMessage="1" showErrorMessage="1" error="WERTERTERGT" sqref="AB11">
      <formula1>AJ39</formula1>
    </dataValidation>
    <dataValidation type="date" operator="greaterThan" allowBlank="1" showInputMessage="1" showErrorMessage="1" error="FGHFGHFG" sqref="AJ34">
      <formula1>AB11</formula1>
    </dataValidation>
    <dataValidation type="custom" allowBlank="1" showInputMessage="1" showErrorMessage="1" error="1.- Las fechas de culminación de los trabajos deben estar ordenadas del TRABAJO MÁS RECIENTE hacia atrás._x000a__x000a_2.- Verifique que la &quot;Fecha de Culminación&quot; sea mayor a la &quot;Fecha de Inicio&quot;" prompt="1.- Consignar la &quot;Fecha de Culminación&quot; luego de haber escrito la &quot;Fecha de Inicio&quot;_x000a__x000a_2.- Las fechas de culminación de los trabajos deben estar ordenadas del TRABAJO MÁS RECIENTE hacia atrás." sqref="AK40:AK59">
      <formula1>AND(AK39&gt;AK40,AK40&gt;AJ40)</formula1>
    </dataValidation>
    <dataValidation type="textLength" allowBlank="1" showInputMessage="1" showErrorMessage="1" error="9 dígitos del número de celular" prompt="9 dígitos del número de celular." sqref="AB19:AH19">
      <formula1>9</formula1>
      <formula2>9</formula2>
    </dataValidation>
    <dataValidation type="whole" operator="greaterThan" allowBlank="1" showInputMessage="1" showErrorMessage="1" error="El número de &quot;Hojas del Documento&quot; tiene que ser mayor o igual a 1_x000a__x000a_Dejar vacío si no se va a presentar la &quot;Declaración Jurada de Dominio de Lengua&quot;" prompt="Consignar el Nro de Hojas del Documento" sqref="F74:F77">
      <formula1>0</formula1>
    </dataValidation>
    <dataValidation type="custom" allowBlank="1" showInputMessage="1" showErrorMessage="1" error="Consignar primero el &quot;Nro de Hojas del Documento&quot;" prompt="NO ESTÁ PERMITIDO COPIAR (Ctrl + C), CORTAR (Ctrl + X) o PEGAR (Ctrl + V) INFORMACIÓN EN ESTA CELDA_x000a__x000a_Consignar el nombre del proyecto" sqref="T40:Y59">
      <formula1>D40="al"</formula1>
    </dataValidation>
    <dataValidation type="custom" allowBlank="1" showInputMessage="1" showErrorMessage="1" error="Consignar primero el &quot;Nro de Hojas del Documento&quot;" prompt="NO ESTÁ PERMITIDO COPIAR (Ctrl + C), CORTAR (Ctrl + X) o PEGAR (Ctrl + V) INFORMACIÓN EN ESTA CELDA_x000a__x000a_Consignar el nombre del proyecto_x000a_" sqref="T39:Y39">
      <formula1>D39="al"</formula1>
    </dataValidation>
    <dataValidation allowBlank="1" showInputMessage="1" showErrorMessage="1" prompt="Consignar el email en minúsculas._x000a__x000a_El arroba (@) se consigue presionando la tecla Alt + 64_x000a__x000a_De consignar varios email, estos deben separarse UNICAMENTE con una coma (,): pedro.ruiz@hotmail.com, pruiz@gmail.com, pruiz80@yahoo.es" sqref="AB20:AH20"/>
    <dataValidation allowBlank="1" showInputMessage="1" showErrorMessage="1" prompt="Incluir código de la ciudad al número telefónico, separándolo de este a través de un guión (-)_x000a_01-2117930_x000a_0aa-bbbbbb" sqref="X20:Y20"/>
    <dataValidation type="textLength" allowBlank="1" showInputMessage="1" showErrorMessage="1" error="Consignar los 9 dígitos del número de celular" prompt="9 dígitos del número de celular." sqref="AB18:AH18 X18:Y18">
      <formula1>9</formula1>
      <formula2>9</formula2>
    </dataValidation>
    <dataValidation type="custom" operator="greaterThan" allowBlank="1" showInputMessage="1" showErrorMessage="1" error="- Antes de marcar debe consignar &quot;Nro de Hojas del Documento&quot;_x000a__x000a_- Sólo está permitido escribir &quot;X&quot;" prompt="Escribir &quot;X&quot; si corresponde" sqref="U74:U75">
      <formula1>AND(D74="al",U74="X")</formula1>
    </dataValidation>
    <dataValidation type="whole" operator="greaterThan" allowBlank="1" showInputMessage="1" showErrorMessage="1" error="El número de &quot;Hojas del Documento&quot; tiene que ser mayor o igual a 1" prompt="Fotocopiar ambas caras del DNI en una sola hoja" sqref="F28">
      <formula1>0</formula1>
    </dataValidation>
    <dataValidation type="whole" operator="greaterThan" allowBlank="1" showInputMessage="1" showErrorMessage="1" error="El número de &quot;Hojas del Documento&quot; tiene que ser mayor o igual a 1" prompt="Consignar el Nro de Hojas del Documento" sqref="F62:F71">
      <formula1>0</formula1>
    </dataValidation>
    <dataValidation type="whole" operator="greaterThan" allowBlank="1" showInputMessage="1" showErrorMessage="1" error="El número de &quot;Hojas del Documento&quot; tiene que ser mayor o igual a 1" sqref="F30:K30">
      <formula1>0</formula1>
    </dataValidation>
    <dataValidation allowBlank="1" showInputMessage="1" showErrorMessage="1" error="No debe superar los 10 puntos" sqref="AG62:AG71"/>
    <dataValidation allowBlank="1" showInputMessage="1" showErrorMessage="1" prompt="Escriba en MAYÚSCULAS (tildadas)." sqref="H11:U13 H17:AH17 H18:U19"/>
    <dataValidation type="whole" operator="greaterThan" allowBlank="1" showInputMessage="1" showErrorMessage="1" error="El número de &quot;Hojas del Documento&quot; tiene que ser mayor o igual a 1" prompt="Consignar el Nro de Hojas del Documento." sqref="F39:F59">
      <formula1>0</formula1>
    </dataValidation>
    <dataValidation type="custom" allowBlank="1" showInputMessage="1" showErrorMessage="1" error="- Consignar primero el &quot;Nro de Hojas del Documento&quot;_x000a__x000a_- Recuerde que NO PUEDE POSTULAR A ESTA CONVOCATORIA, cuando está asignado a otro proyecto del PNVR" prompt="NO ESTÁ PERMITIDO COPIAR (Ctrl + C), CORTAR (Ctrl + X) o PEGAR (Ctrl + V) INFORMACIÓN EN ESTA CELDA_x000a__x000a_Consignar el nombre de la entidad o empresa" sqref="G39:S59">
      <formula1>AND(D39="al",$W$28&lt;&gt;"NO PUEDE POSTULAR A ESTA CONVOCATORIA, porque ya está asignado a otro proyecto")</formula1>
    </dataValidation>
    <dataValidation type="custom" operator="greaterThan" allowBlank="1" showInputMessage="1" showErrorMessage="1" error="Antes de marcar debe consignar &quot;Nro de Hojas del Documento&quot;_x000a__x000a_- Sólo está permitido escribir &quot;X&quot;" prompt="Escribir &quot;X&quot; si corresponde" sqref="U76:U77 W76:W77 Y76:Y77">
      <formula1>AND($D$76="al",U76="X")</formula1>
    </dataValidation>
    <dataValidation type="custom" operator="greaterThan" allowBlank="1" showInputMessage="1" showErrorMessage="1" error="Antes de marcar debe consignar &quot;Nro de Hojas del Documento&quot;_x000a__x000a_- Sólo está permitido escribir &quot;X&quot;" prompt="Escribir &quot;X&quot; si corresponde" sqref="W74:W75 Y74:Y75">
      <formula1>AND($D$74="al",W74="X")</formula1>
    </dataValidation>
    <dataValidation type="custom" allowBlank="1" showInputMessage="1" showErrorMessage="1" error="- De corresponder consigne &quot;X&quot;._x000a_- Sólo debe consignar &quot;X&quot; en el Item 3.6 ó 3.7, no en ambas." prompt="NO LLENAR, pasar al item 3.8_x000a__x000a_SÓLO PARA PERSONAL DEL PNVR_x000a_Consigne &quot;X&quot; de corresponder" sqref="AH39:AH59">
      <formula1>AND(AH39="X",AG39="")</formula1>
    </dataValidation>
    <dataValidation type="custom" allowBlank="1" showInputMessage="1" showErrorMessage="1" error="- De corresponder consigne &quot;X&quot;._x000a_- Sólo debe consignar &quot;X&quot; en el Item 3.6 ó 3.7, no en ambas." prompt="NO LLENAR, pasar al item 3.8_x000a__x000a_SÓLO PARA PERSONAL DEL PNVR_x000a_Consigne &quot;X&quot; de corresponder" sqref="AG39:AG59">
      <formula1>AND(AG39="X",AH39="")</formula1>
    </dataValidation>
    <dataValidation type="whole" operator="lessThanOrEqual" allowBlank="1" showInputMessage="1" showErrorMessage="1" error="&quot;Puntaje Parcial&quot; siempre es menor a &quot;Puntaje x Criterio&quot;" sqref="BJ79:BJ83">
      <formula1>BI79</formula1>
    </dataValidation>
    <dataValidation type="custom" allowBlank="1" showInputMessage="1" showErrorMessage="1" error="La &quot;Fecha de Inicio&quot; debe ser menor a la &quot;Fecha de Culminación&quot;" prompt="Consignar la &quot;Fecha de Inicio&quot; del trabajo" sqref="AJ39:AJ59">
      <formula1>AND(AJ39&gt;AB11,AJ39&lt;AK39)</formula1>
    </dataValidation>
    <dataValidation type="custom" allowBlank="1" showInputMessage="1" showErrorMessage="1" error="No corresponde por consignar &quot;Técnico Profesional&quot;." prompt="Debe consignar el nombre completo, en MAYÚSCULAS, del Centro de Estudios Superiores, no las iniciales." sqref="Z35:AH36">
      <formula1>G32="TÍTULO DE BACHILLER"</formula1>
    </dataValidation>
    <dataValidation type="custom" allowBlank="1" showInputMessage="1" showErrorMessage="1" error="No corresponde por consignar &quot;Técnico Profesional&quot;." prompt="Consignar conforme se muestra en su diploma de Título Profesional" sqref="G35:T36">
      <formula1>G32="TÍTULO DE BACHILLER"</formula1>
    </dataValidation>
    <dataValidation type="custom" operator="lessThan" allowBlank="1" showInputMessage="1" showErrorMessage="1" error="Esta intentando ingresar una Fecha para el Título de Bachiller anterior a su Fecha de Expedición de Título Profesional" sqref="U32:Y33">
      <formula1>U34&gt;U32</formula1>
    </dataValidation>
    <dataValidation type="custom" allowBlank="1" showInputMessage="1" showErrorMessage="1" error="Consignar primero el &quot;Nro de Hojas del Documento&quot;" prompt="Consignar el nombre del curso" sqref="T62:Y71">
      <formula1>D62="al"</formula1>
    </dataValidation>
    <dataValidation type="custom" showInputMessage="1" showErrorMessage="1" error="Antes de consignar debe de seleccionar entre &quot;Título de Bachiller&quot; o &quot;Técnico Profesional&quot; en el recuadro de la izquierda." prompt="Consignar conforme se muestra en su diploma de Bachiller." sqref="H32:T33">
      <formula1>OR(G32="TÍTULO DE BACHILLER",G32="TÉCNICO PROFESIONAL")</formula1>
    </dataValidation>
    <dataValidation type="custom" showInputMessage="1" showErrorMessage="1" error="- &quot;Fecha de Exped. de Título Profesional&quot; siempre es posterior a la &quot;Fecha de la Exped. de Título de Bachiller&quot;._x000a__x000a_- Revise &quot;Fecha de la Exped. de Título de Bachiller&quot; que sea posterior a la &quot;Fecha de Nacimiento&quot;." sqref="U35:Y36">
      <formula1>AND(U32&lt;U35,U32&gt;AB11,G32="TÍTULO DE BACHILLER")</formula1>
    </dataValidation>
    <dataValidation type="custom" allowBlank="1" showInputMessage="1" showErrorMessage="1" error="Sólo llenar cuando en &quot;Tipo de trabajo&quot; se selecciona &quot;TRABAJO GENERAL / OTROS TRABAJOS&quot;." prompt="Llenar solamente si el tipo de trabajo seleccionado es &quot;TRABAJO GENERAL / OTROS TRABAJOS&quot;." sqref="AA39:AC59">
      <formula1>Z39="TRABAJO GENERAL / OTROS TRABAJOS"</formula1>
    </dataValidation>
    <dataValidation type="custom" operator="greaterThan" showInputMessage="1" showErrorMessage="1" error="Consignar primero el &quot;Nro de Hojas del Documento&quot;._x000a__x000a_Marque &quot;X&quot; si habla la lengua que ha indicado_x000a__x000a__x000a_Marque &quot;X&quot; en Quechua, Aymara y/u Otro" prompt="Escribir &quot;X&quot; si habla la Lengua indicada" sqref="AC74:AC75">
      <formula1>AND($D$74="al",AC74="X",OR(U74="X",W74="X",Y74="X"))</formula1>
    </dataValidation>
    <dataValidation type="custom" operator="greaterThan" showInputMessage="1" showErrorMessage="1" error="Consignar primero el &quot;Nro de Hojas del Documento&quot;._x000a__x000a_Marque &quot;X&quot; si habla la lengua que ha indicado_x000a__x000a__x000a_Marque &quot;X&quot; en Otro1, Otro2 y/u Otro3" prompt="Escribir &quot;X&quot; si habla la Lengua indicada" sqref="AC76:AC77">
      <formula1>AND($D$74="al",AC76="X",OR(U76="X",W76="X",Y76="X"))</formula1>
    </dataValidation>
    <dataValidation type="list" allowBlank="1" showInputMessage="1" showErrorMessage="1" prompt="Si profesional evaluado supera los 60 puntos en la pre califiación y no pasó la entrevista. PNVR se reserva el derecho para una posible futura entrevista._x000a_En segunda entrevista evalúa postulante y de ser el caso considerará que subsanó la entrevista." sqref="BJ87">
      <formula1>"SI"</formula1>
    </dataValidation>
    <dataValidation type="custom" showInputMessage="1" showErrorMessage="1" error="- EL NÚMERO A CONSIGNAR DEBE ESTAR ENTRE 0 Y 9_x000a__x000a_- FALTA CONSIGNAR email_x000a__x000a_- FALTA CONSIGNAR REGIÓN DEL SERVICIO AL CUAL POSTULA" prompt="ESCRIBA UN NÚMERO ENTRE 0 Y 9_x000a_" sqref="I28">
      <formula1>AND(AND(OR(I28&gt;0,I28=0),OR(I28&lt;9,I28=9)),AND($AB$20&lt;&gt;"",$H$23&lt;&gt;""))</formula1>
    </dataValidation>
    <dataValidation type="custom" showInputMessage="1" showErrorMessage="1" error="- EL NÚMERO A CONSIGNAR DEBE ESTAR ENTRE 0 Y 9_x000a__x000a_- FALTA CONSIGNAR email_x000a__x000a_- FALTA CONSIGNAR REGIÓN DEL SERVICIO AL CUAL POSTULA" prompt="ESCRIBA UN NÚMERO ENTRE 0 Y 9" sqref="R28">
      <formula1>AND(AND(OR(R28&gt;0,R28=0),OR(R28&lt;9,R28=9)),AND($AB$20&lt;&gt;"",$H$23&lt;&gt;""))</formula1>
    </dataValidation>
    <dataValidation type="custom" showInputMessage="1" showErrorMessage="1" error="- EL NÚMERO A CONSIGNAR DEBE ESTAR ENTRE 0 Y 9_x000a__x000a_- FALTA CONSIGNAR email_x000a__x000a_- FALTA CONSIGNAR REGIÓN DEL SERVICIO AL CUAL POSTULA" prompt="ESCRIBA UN NÚMERO ENTRE 0 Y 9" sqref="K28:Q28">
      <formula1>AND(AND(OR(K28&gt;0,K28=0),OR(K28&lt;9,K28=9)),AND($AB$20&lt;&gt;"",$H$23&lt;&gt;""))</formula1>
    </dataValidation>
    <dataValidation type="custom" showInputMessage="1" showErrorMessage="1" error="- EL NÚMERO A CONSIGNAR DEBE ESTAR ENTRE 0 Y 9_x000a__x000a_- FALTA CONSIGNAR email_x000a__x000a_- FALTA CONSIGNAR REGIÓN DEL SERVICIO AL CUAL POSTULA" prompt="ESCRIBA UN NÚMERO ENTRE 0 Y 9" sqref="J28">
      <formula1>AND(AND(OR(J28&gt;0,J28=0),OR(J28&lt;9,J28=9)),AND($AB$20&lt;&gt;"",$H$23&lt;&gt;""))</formula1>
    </dataValidation>
  </dataValidations>
  <printOptions horizontalCentered="1" verticalCentered="1"/>
  <pageMargins left="0" right="0" top="0" bottom="0" header="0.31496062992125984" footer="0.31496062992125984"/>
  <pageSetup paperSize="9" scale="30" fitToHeight="0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78" operator="containsText" id="{7E4F9BEF-2C4A-43E8-8D6A-A000A6999D3A}">
            <xm:f>NOT(ISERROR(SEARCH("",I28)))</xm:f>
            <xm:f>""</xm:f>
            <x14:dxf>
              <fill>
                <patternFill>
                  <bgColor theme="8" tint="0.79998168889431442"/>
                </patternFill>
              </fill>
            </x14:dxf>
          </x14:cfRule>
          <xm:sqref>I28:S28</xm:sqref>
        </x14:conditionalFormatting>
        <x14:conditionalFormatting xmlns:xm="http://schemas.microsoft.com/office/excel/2006/main">
          <x14:cfRule type="containsText" priority="376" operator="containsText" id="{3328C90A-80E9-447C-A24F-921C1AB2D98D}">
            <xm:f>NOT(ISERROR(SEARCH("CONTINÚE DIGITANDO LOS 11 NÚMEROS DEL RUC",T28)))</xm:f>
            <xm:f>"CONTINÚE DIGITANDO LOS 11 NÚMEROS DEL RUC"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T28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error="Seleccione una de la opciones de la lista desplegable" prompt="Seleccione una de la opciones de la lista desplegable">
          <x14:formula1>
            <xm:f>NoBorrar!$A$2:$A$4</xm:f>
          </x14:formula1>
          <xm:sqref>BD80:BE80</xm:sqref>
        </x14:dataValidation>
        <x14:dataValidation type="list" allowBlank="1" showInputMessage="1" showErrorMessage="1" error="Seleccione la Región al cual postula de la lista desplegable _x000a_(APURÍMAC o PUNO)" prompt="Seleccione la Región a la cual postula de la lista desplegable">
          <x14:formula1>
            <xm:f>NoBorrar!$I$2:$I$4</xm:f>
          </x14:formula1>
          <xm:sqref>H23:U23</xm:sqref>
        </x14:dataValidation>
        <x14:dataValidation type="list" allowBlank="1" showInputMessage="1" showErrorMessage="1" error="Seleccione su estado civil de la lista desplegable (SOLTERO(A), CASADO(A), VIUDO(A) o DIVORCIADO(A))_x000a_" prompt="Seleccione su estado civil de la lista desplegable (SOLTERO(A), CASADO(A), VIUDO(A) o DIVORCIADO(A))._x000a_">
          <x14:formula1>
            <xm:f>NoBorrar!$E$2:$E$5</xm:f>
          </x14:formula1>
          <xm:sqref>AB13:AH13</xm:sqref>
        </x14:dataValidation>
        <x14:dataValidation type="list" allowBlank="1" showInputMessage="1" showErrorMessage="1" error="Seleccione su género de la lista desplegable (MASCULINO o FEMENINO)_x000a_" prompt="Seleccione su género de la lista desplegable (MASCULINO o FEMENINO)._x000a_">
          <x14:formula1>
            <xm:f>NoBorrar!$C$2:$C$3</xm:f>
          </x14:formula1>
          <xm:sqref>AB12:AH12</xm:sqref>
        </x14:dataValidation>
        <x14:dataValidation type="list" allowBlank="1" showInputMessage="1" showErrorMessage="1" prompt="Seleccione de la lista desplegable.">
          <x14:formula1>
            <xm:f>NoBorrar!$G$2:$G$26</xm:f>
          </x14:formula1>
          <xm:sqref>H20:U20</xm:sqref>
        </x14:dataValidation>
        <x14:dataValidation type="list" allowBlank="1" showInputMessage="1" showErrorMessage="1" error="Responder &quot;SI&quot; o &quot;NO&quot;" prompt="Responder &quot;SI&quot; o &quot;NO&quot;">
          <x14:formula1>
            <xm:f>NoBorrar!$M$2:$M$3</xm:f>
          </x14:formula1>
          <xm:sqref>AA62:AA71</xm:sqref>
        </x14:dataValidation>
        <x14:dataValidation type="list" allowBlank="1" showInputMessage="1" showErrorMessage="1" prompt="SÓLO PARA PERSONAL DEL PNVR_x000a_Seleccione una de los opciones de la lista desplegable">
          <x14:formula1>
            <xm:f>NoBorrar!$A$2:$A$3</xm:f>
          </x14:formula1>
          <xm:sqref>AS39:AS59</xm:sqref>
        </x14:dataValidation>
        <x14:dataValidation type="list" allowBlank="1" showInputMessage="1" showErrorMessage="1" error="Seleccione el Tipo de Estudio o Especialización de la lista desplegable (MAESTRÍA, DIPLOMADO, CURSO / TALLER, SEMINARIO o CONGRESO)" prompt="Seleccione el Tipo de Estudio o Especialización de la lista desplegable (MAESTRÍA, DIPLOMADO, CURSO / TALLER, SEMINARIO o CONGRESO)">
          <x14:formula1>
            <xm:f>NoBorrar!$O$19:$O$23</xm:f>
          </x14:formula1>
          <xm:sqref>Z62:Z71</xm:sqref>
        </x14:dataValidation>
        <x14:dataValidation type="list" allowBlank="1" showInputMessage="1" showErrorMessage="1" prompt="Seleccione una de las opciones de la lista desplegable.">
          <x14:formula1>
            <xm:f>NoBorrar!$O$8:$O$14</xm:f>
          </x14:formula1>
          <xm:sqref>Z39:Z59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XFC211"/>
  <sheetViews>
    <sheetView showGridLines="0" tabSelected="1" zoomScaleNormal="100" zoomScaleSheetLayoutView="100" workbookViewId="0"/>
  </sheetViews>
  <sheetFormatPr baseColWidth="10" defaultColWidth="0" defaultRowHeight="15" x14ac:dyDescent="0.25"/>
  <cols>
    <col min="1" max="1" width="2.85546875" customWidth="1"/>
    <col min="2" max="2" width="10.85546875" customWidth="1"/>
    <col min="3" max="3" width="11.42578125" customWidth="1"/>
    <col min="4" max="4" width="10.140625" customWidth="1"/>
    <col min="5" max="5" width="13.7109375" customWidth="1"/>
    <col min="6" max="6" width="12.85546875" customWidth="1"/>
    <col min="7" max="7" width="11.28515625" customWidth="1"/>
    <col min="8" max="8" width="11.42578125" customWidth="1"/>
    <col min="9" max="9" width="14.42578125" customWidth="1"/>
    <col min="10" max="10" width="11.42578125" customWidth="1"/>
    <col min="11" max="11" width="14" customWidth="1"/>
    <col min="12" max="12" width="3.140625" style="206" customWidth="1"/>
    <col min="13" max="16383" width="4.140625" hidden="1"/>
    <col min="16384" max="16384" width="5.140625" hidden="1"/>
  </cols>
  <sheetData>
    <row r="1" spans="1:16" ht="35.25" customHeight="1" thickBot="1" x14ac:dyDescent="0.6">
      <c r="B1" s="689" t="s">
        <v>297</v>
      </c>
      <c r="C1" s="689"/>
      <c r="D1" s="689"/>
      <c r="E1" s="689"/>
      <c r="F1" s="689"/>
      <c r="G1" s="689"/>
      <c r="H1" s="689"/>
      <c r="I1" s="689"/>
      <c r="J1" s="689"/>
      <c r="K1" s="689"/>
    </row>
    <row r="2" spans="1:16" ht="35.25" customHeight="1" thickBot="1" x14ac:dyDescent="0.3">
      <c r="B2" s="691" t="s">
        <v>352</v>
      </c>
      <c r="C2" s="692"/>
      <c r="D2" s="692"/>
      <c r="E2" s="692"/>
      <c r="F2" s="692"/>
      <c r="G2" s="692"/>
      <c r="H2" s="692"/>
      <c r="I2" s="692"/>
      <c r="J2" s="692"/>
      <c r="K2" s="693"/>
    </row>
    <row r="3" spans="1:16" ht="30.75" customHeight="1" x14ac:dyDescent="0.25">
      <c r="A3" s="207" t="s">
        <v>136</v>
      </c>
      <c r="P3" s="208" t="e">
        <f>IF(#REF!="Nuevo Registro","NR",VLOOKUP(#REF!,CONDICIÓN,14,FALSE))</f>
        <v>#REF!</v>
      </c>
    </row>
    <row r="4" spans="1:16" ht="18.75" x14ac:dyDescent="0.3">
      <c r="B4" s="209" t="s">
        <v>137</v>
      </c>
      <c r="C4" s="694" t="s">
        <v>298</v>
      </c>
      <c r="D4" s="694"/>
      <c r="E4" s="694"/>
      <c r="F4" s="694"/>
      <c r="G4" s="694"/>
      <c r="H4" s="694"/>
      <c r="I4" s="694"/>
      <c r="J4" s="694"/>
      <c r="K4" s="694"/>
    </row>
    <row r="5" spans="1:16" ht="18.75" x14ac:dyDescent="0.3">
      <c r="B5" s="209"/>
      <c r="C5" s="694"/>
      <c r="D5" s="694"/>
      <c r="E5" s="694"/>
      <c r="F5" s="694"/>
      <c r="G5" s="694"/>
      <c r="H5" s="694"/>
      <c r="I5" s="694"/>
      <c r="J5" s="694"/>
      <c r="K5" s="694"/>
    </row>
    <row r="6" spans="1:16" ht="18.75" x14ac:dyDescent="0.3">
      <c r="B6" s="210"/>
      <c r="C6" s="211"/>
      <c r="D6" s="211"/>
      <c r="E6" s="211"/>
      <c r="F6" s="211"/>
      <c r="G6" s="211"/>
      <c r="H6" s="211"/>
      <c r="I6" s="211"/>
      <c r="J6" s="211"/>
      <c r="K6" s="211"/>
    </row>
    <row r="7" spans="1:16" ht="18.75" customHeight="1" x14ac:dyDescent="0.3">
      <c r="B7" s="212" t="s">
        <v>138</v>
      </c>
      <c r="C7" s="690" t="s">
        <v>347</v>
      </c>
      <c r="D7" s="690"/>
      <c r="E7" s="690"/>
      <c r="F7" s="690"/>
      <c r="G7" s="690"/>
      <c r="H7" s="690"/>
      <c r="I7" s="690"/>
      <c r="J7" s="690"/>
      <c r="K7" s="690"/>
    </row>
    <row r="8" spans="1:16" ht="18.75" x14ac:dyDescent="0.3">
      <c r="B8" s="212"/>
      <c r="C8" s="213"/>
      <c r="D8" s="213"/>
      <c r="E8" s="213"/>
      <c r="F8" s="213"/>
      <c r="G8" s="213"/>
      <c r="H8" s="213"/>
      <c r="I8" s="213"/>
      <c r="J8" s="213"/>
      <c r="K8" s="213"/>
    </row>
    <row r="9" spans="1:16" x14ac:dyDescent="0.25">
      <c r="B9" s="214"/>
      <c r="C9" s="215" t="s">
        <v>139</v>
      </c>
      <c r="D9" s="213" t="s">
        <v>140</v>
      </c>
      <c r="E9" s="213"/>
      <c r="F9" s="213"/>
      <c r="G9" s="213"/>
      <c r="H9" s="213"/>
      <c r="I9" s="213"/>
      <c r="J9" s="213"/>
      <c r="K9" s="213"/>
    </row>
    <row r="10" spans="1:16" x14ac:dyDescent="0.25">
      <c r="B10" s="214"/>
      <c r="C10" s="215"/>
      <c r="D10" s="213"/>
      <c r="E10" s="213"/>
      <c r="F10" s="213"/>
      <c r="G10" s="213"/>
      <c r="H10" s="213"/>
      <c r="I10" s="213"/>
      <c r="J10" s="213"/>
      <c r="K10" s="213"/>
    </row>
    <row r="11" spans="1:16" x14ac:dyDescent="0.25">
      <c r="B11" s="214"/>
      <c r="C11" s="213"/>
      <c r="D11" s="213"/>
      <c r="E11" s="213" t="s">
        <v>141</v>
      </c>
      <c r="F11" s="213"/>
      <c r="G11" s="213"/>
      <c r="H11" s="213"/>
      <c r="I11" s="213"/>
      <c r="J11" s="213"/>
      <c r="K11" s="213"/>
    </row>
    <row r="12" spans="1:16" x14ac:dyDescent="0.25">
      <c r="B12" s="214"/>
      <c r="C12" s="213"/>
      <c r="D12" s="213"/>
      <c r="E12" s="213" t="s">
        <v>142</v>
      </c>
      <c r="F12" s="213"/>
      <c r="G12" s="213"/>
      <c r="H12" s="213"/>
      <c r="I12" s="213"/>
      <c r="J12" s="213"/>
      <c r="K12" s="213"/>
    </row>
    <row r="13" spans="1:16" x14ac:dyDescent="0.25">
      <c r="B13" s="214"/>
      <c r="C13" s="213"/>
      <c r="D13" s="213"/>
      <c r="E13" s="213" t="s">
        <v>143</v>
      </c>
      <c r="F13" s="213"/>
      <c r="G13" s="213"/>
      <c r="H13" s="213"/>
      <c r="I13" s="213"/>
      <c r="J13" s="213"/>
      <c r="K13" s="213"/>
    </row>
    <row r="14" spans="1:16" x14ac:dyDescent="0.25">
      <c r="B14" s="214"/>
      <c r="C14" s="213"/>
      <c r="D14" s="213"/>
      <c r="E14" s="213"/>
      <c r="F14" s="213"/>
      <c r="G14" s="213"/>
      <c r="H14" s="213"/>
      <c r="I14" s="213"/>
      <c r="J14" s="213"/>
      <c r="K14" s="213"/>
    </row>
    <row r="15" spans="1:16" x14ac:dyDescent="0.25">
      <c r="B15" s="214"/>
      <c r="C15" s="215" t="s">
        <v>139</v>
      </c>
      <c r="D15" s="216" t="s">
        <v>144</v>
      </c>
      <c r="E15" s="213"/>
      <c r="F15" s="213"/>
      <c r="G15" s="213"/>
      <c r="H15" s="213"/>
      <c r="I15" s="213"/>
      <c r="J15" s="213"/>
      <c r="K15" s="213"/>
    </row>
    <row r="16" spans="1:16" x14ac:dyDescent="0.25">
      <c r="B16" s="214"/>
      <c r="C16" s="215"/>
      <c r="D16" s="216"/>
      <c r="E16" s="213"/>
      <c r="F16" s="213"/>
      <c r="G16" s="213"/>
      <c r="H16" s="213"/>
      <c r="I16" s="213"/>
      <c r="J16" s="213"/>
      <c r="K16" s="213"/>
    </row>
    <row r="17" spans="2:11" ht="15" customHeight="1" x14ac:dyDescent="0.25">
      <c r="B17" s="214"/>
      <c r="C17" s="215" t="s">
        <v>139</v>
      </c>
      <c r="D17" s="690" t="s">
        <v>145</v>
      </c>
      <c r="E17" s="690"/>
      <c r="F17" s="690"/>
      <c r="G17" s="690"/>
      <c r="H17" s="690"/>
      <c r="I17" s="690"/>
      <c r="J17" s="690"/>
      <c r="K17" s="690"/>
    </row>
    <row r="18" spans="2:11" x14ac:dyDescent="0.25">
      <c r="B18" s="214"/>
      <c r="C18" s="215"/>
      <c r="D18" s="690"/>
      <c r="E18" s="690"/>
      <c r="F18" s="690"/>
      <c r="G18" s="690"/>
      <c r="H18" s="690"/>
      <c r="I18" s="690"/>
      <c r="J18" s="690"/>
      <c r="K18" s="690"/>
    </row>
    <row r="19" spans="2:11" x14ac:dyDescent="0.25">
      <c r="B19" s="214"/>
      <c r="C19" s="215"/>
      <c r="D19" s="213"/>
      <c r="E19" s="213"/>
      <c r="F19" s="213"/>
      <c r="G19" s="213"/>
      <c r="H19" s="213"/>
      <c r="I19" s="213"/>
      <c r="J19" s="213"/>
      <c r="K19" s="213"/>
    </row>
    <row r="20" spans="2:11" ht="15" customHeight="1" x14ac:dyDescent="0.3">
      <c r="B20" s="214"/>
      <c r="C20" s="388" t="s">
        <v>146</v>
      </c>
      <c r="D20" s="677" t="s">
        <v>147</v>
      </c>
      <c r="E20" s="677"/>
      <c r="F20" s="677"/>
      <c r="G20" s="677"/>
      <c r="H20" s="677"/>
      <c r="I20" s="677"/>
      <c r="J20" s="677"/>
      <c r="K20" s="677"/>
    </row>
    <row r="21" spans="2:11" ht="15" customHeight="1" x14ac:dyDescent="0.3">
      <c r="B21" s="214"/>
      <c r="C21" s="388"/>
      <c r="D21" s="377"/>
      <c r="E21" s="377"/>
      <c r="F21" s="377"/>
      <c r="G21" s="377"/>
      <c r="H21" s="377"/>
      <c r="I21" s="377"/>
      <c r="J21" s="377"/>
      <c r="K21" s="377"/>
    </row>
    <row r="22" spans="2:11" ht="15" customHeight="1" x14ac:dyDescent="0.25">
      <c r="B22" s="214"/>
      <c r="C22" s="217"/>
      <c r="D22" s="677" t="s">
        <v>148</v>
      </c>
      <c r="E22" s="677"/>
      <c r="F22" s="677"/>
      <c r="G22" s="677"/>
      <c r="H22" s="677"/>
      <c r="I22" s="677"/>
      <c r="J22" s="677"/>
      <c r="K22" s="677"/>
    </row>
    <row r="23" spans="2:11" ht="15" customHeight="1" x14ac:dyDescent="0.25">
      <c r="B23" s="214"/>
      <c r="C23" s="217"/>
      <c r="D23" s="377"/>
      <c r="E23" s="377"/>
      <c r="F23" s="377"/>
      <c r="G23" s="377"/>
      <c r="H23" s="377"/>
      <c r="I23" s="377"/>
      <c r="J23" s="377"/>
      <c r="K23" s="377"/>
    </row>
    <row r="24" spans="2:11" ht="15" customHeight="1" x14ac:dyDescent="0.25">
      <c r="B24" s="214"/>
      <c r="C24" s="217"/>
      <c r="D24" s="677" t="s">
        <v>149</v>
      </c>
      <c r="E24" s="677"/>
      <c r="F24" s="677"/>
      <c r="G24" s="677"/>
      <c r="H24" s="677"/>
      <c r="I24" s="677"/>
      <c r="J24" s="677"/>
      <c r="K24" s="677"/>
    </row>
    <row r="25" spans="2:11" ht="15" customHeight="1" x14ac:dyDescent="0.25">
      <c r="B25" s="214"/>
      <c r="C25" s="217"/>
      <c r="D25" s="677"/>
      <c r="E25" s="677"/>
      <c r="F25" s="677"/>
      <c r="G25" s="677"/>
      <c r="H25" s="677"/>
      <c r="I25" s="677"/>
      <c r="J25" s="677"/>
      <c r="K25" s="677"/>
    </row>
    <row r="26" spans="2:11" ht="15" customHeight="1" x14ac:dyDescent="0.3">
      <c r="B26" s="209" t="s">
        <v>150</v>
      </c>
      <c r="C26" s="678" t="s">
        <v>346</v>
      </c>
      <c r="D26" s="678"/>
      <c r="E26" s="678"/>
      <c r="F26" s="678"/>
      <c r="G26" s="678"/>
      <c r="H26" s="678"/>
      <c r="I26" s="678"/>
      <c r="J26" s="678"/>
      <c r="K26" s="678"/>
    </row>
    <row r="27" spans="2:11" x14ac:dyDescent="0.25">
      <c r="B27" s="218"/>
      <c r="C27" s="678"/>
      <c r="D27" s="678"/>
      <c r="E27" s="678"/>
      <c r="F27" s="678"/>
      <c r="G27" s="678"/>
      <c r="H27" s="678"/>
      <c r="I27" s="678"/>
      <c r="J27" s="678"/>
      <c r="K27" s="678"/>
    </row>
    <row r="28" spans="2:11" x14ac:dyDescent="0.25">
      <c r="B28" s="218"/>
      <c r="C28" s="219"/>
      <c r="D28" s="219"/>
      <c r="E28" s="219"/>
      <c r="F28" s="219"/>
      <c r="G28" s="219"/>
      <c r="H28" s="219"/>
      <c r="I28" s="219"/>
      <c r="J28" s="219"/>
      <c r="K28" s="219"/>
    </row>
    <row r="29" spans="2:11" x14ac:dyDescent="0.25">
      <c r="B29" s="218"/>
      <c r="C29" s="211"/>
      <c r="D29" s="211"/>
      <c r="E29" s="211"/>
      <c r="F29" s="211"/>
      <c r="G29" s="211"/>
      <c r="H29" s="211"/>
      <c r="I29" s="211"/>
      <c r="J29" s="211"/>
      <c r="K29" s="211"/>
    </row>
    <row r="30" spans="2:11" x14ac:dyDescent="0.25">
      <c r="B30" s="218"/>
      <c r="C30" s="211"/>
      <c r="D30" s="211"/>
      <c r="E30" s="211"/>
      <c r="F30" s="211"/>
      <c r="G30" s="211"/>
      <c r="H30" s="211"/>
      <c r="I30" s="211"/>
      <c r="J30" s="211"/>
      <c r="K30" s="211"/>
    </row>
    <row r="31" spans="2:11" ht="15" customHeight="1" x14ac:dyDescent="0.25">
      <c r="B31" s="218"/>
      <c r="C31" s="211"/>
      <c r="D31" s="211"/>
      <c r="E31" s="211"/>
      <c r="F31" s="211"/>
      <c r="G31" s="211"/>
      <c r="H31" s="211"/>
      <c r="I31" s="211"/>
      <c r="J31" s="211"/>
      <c r="K31" s="211"/>
    </row>
    <row r="32" spans="2:11" x14ac:dyDescent="0.25">
      <c r="B32" s="218"/>
      <c r="C32" s="211"/>
      <c r="D32" s="211"/>
      <c r="E32" s="211"/>
      <c r="F32" s="211"/>
      <c r="G32" s="211"/>
      <c r="H32" s="211"/>
      <c r="I32" s="211"/>
      <c r="J32" s="211"/>
      <c r="K32" s="211"/>
    </row>
    <row r="33" spans="2:11" x14ac:dyDescent="0.25">
      <c r="B33" s="218"/>
      <c r="C33" s="211"/>
      <c r="D33" s="211"/>
      <c r="E33" s="211"/>
      <c r="F33" s="211"/>
      <c r="G33" s="211"/>
      <c r="H33" s="211"/>
      <c r="I33" s="211"/>
      <c r="J33" s="211"/>
      <c r="K33" s="211"/>
    </row>
    <row r="34" spans="2:11" x14ac:dyDescent="0.25">
      <c r="B34" s="218"/>
      <c r="C34" s="211"/>
      <c r="D34" s="211"/>
      <c r="E34" s="211"/>
      <c r="F34" s="211"/>
      <c r="G34" s="211"/>
      <c r="H34" s="211"/>
      <c r="I34" s="211"/>
      <c r="J34" s="211"/>
      <c r="K34" s="211"/>
    </row>
    <row r="35" spans="2:11" x14ac:dyDescent="0.25">
      <c r="B35" s="218"/>
      <c r="C35" s="211"/>
      <c r="D35" s="211"/>
      <c r="E35" s="211"/>
      <c r="F35" s="211"/>
      <c r="G35" s="211"/>
      <c r="H35" s="211"/>
      <c r="I35" s="211"/>
      <c r="J35" s="211"/>
      <c r="K35" s="211"/>
    </row>
    <row r="36" spans="2:11" x14ac:dyDescent="0.25">
      <c r="B36" s="218"/>
      <c r="C36" s="211"/>
      <c r="D36" s="211"/>
      <c r="E36" s="211"/>
      <c r="F36" s="211"/>
      <c r="G36" s="211"/>
      <c r="H36" s="211"/>
      <c r="I36" s="211"/>
      <c r="J36" s="211"/>
      <c r="K36" s="211"/>
    </row>
    <row r="37" spans="2:11" ht="15" customHeight="1" x14ac:dyDescent="0.3">
      <c r="B37" s="212" t="s">
        <v>151</v>
      </c>
      <c r="C37" s="679" t="s">
        <v>299</v>
      </c>
      <c r="D37" s="679"/>
      <c r="E37" s="679"/>
      <c r="F37" s="679"/>
      <c r="G37" s="679"/>
      <c r="H37" s="679"/>
      <c r="I37" s="679"/>
      <c r="J37" s="679"/>
      <c r="K37" s="679"/>
    </row>
    <row r="38" spans="2:11" x14ac:dyDescent="0.25">
      <c r="B38" s="214"/>
      <c r="C38" s="679"/>
      <c r="D38" s="679"/>
      <c r="E38" s="679"/>
      <c r="F38" s="679"/>
      <c r="G38" s="679"/>
      <c r="H38" s="679"/>
      <c r="I38" s="679"/>
      <c r="J38" s="679"/>
      <c r="K38" s="679"/>
    </row>
    <row r="39" spans="2:11" x14ac:dyDescent="0.25">
      <c r="B39" s="214"/>
      <c r="C39" s="220"/>
      <c r="D39" s="220"/>
      <c r="E39" s="220"/>
      <c r="F39" s="220"/>
      <c r="G39" s="220"/>
      <c r="H39" s="220"/>
      <c r="I39" s="220"/>
      <c r="J39" s="220"/>
      <c r="K39" s="220"/>
    </row>
    <row r="40" spans="2:11" x14ac:dyDescent="0.25">
      <c r="B40" s="214"/>
      <c r="C40" s="332"/>
      <c r="E40" s="332"/>
      <c r="F40" s="332"/>
      <c r="G40" s="332"/>
      <c r="H40" s="332"/>
      <c r="I40" s="332"/>
      <c r="J40" s="332"/>
      <c r="K40" s="332"/>
    </row>
    <row r="41" spans="2:11" x14ac:dyDescent="0.25">
      <c r="B41" s="214"/>
      <c r="C41" s="332"/>
      <c r="D41" s="332"/>
      <c r="E41" s="332"/>
      <c r="F41" s="332"/>
      <c r="G41" s="332"/>
      <c r="H41" s="332"/>
      <c r="I41" s="332"/>
      <c r="J41" s="332"/>
      <c r="K41" s="332"/>
    </row>
    <row r="42" spans="2:11" x14ac:dyDescent="0.25">
      <c r="B42" s="214"/>
      <c r="C42" s="332"/>
      <c r="D42" s="332"/>
      <c r="E42" s="332"/>
      <c r="F42" s="332"/>
      <c r="G42" s="332"/>
      <c r="H42" s="332"/>
      <c r="I42" s="332"/>
      <c r="J42" s="332"/>
      <c r="K42" s="332"/>
    </row>
    <row r="43" spans="2:11" x14ac:dyDescent="0.25">
      <c r="B43" s="214"/>
      <c r="C43" s="332"/>
      <c r="D43" s="332"/>
      <c r="E43" s="332"/>
      <c r="F43" s="332"/>
      <c r="G43" s="332"/>
      <c r="H43" s="332"/>
      <c r="I43" s="332"/>
      <c r="J43" s="332"/>
      <c r="K43" s="332"/>
    </row>
    <row r="44" spans="2:11" x14ac:dyDescent="0.25">
      <c r="B44" s="214"/>
      <c r="C44" s="332"/>
      <c r="D44" s="332"/>
      <c r="E44" s="332"/>
      <c r="F44" s="332"/>
      <c r="G44" s="332"/>
      <c r="H44" s="332"/>
      <c r="I44" s="332"/>
      <c r="J44" s="332"/>
      <c r="K44" s="332"/>
    </row>
    <row r="45" spans="2:11" x14ac:dyDescent="0.25">
      <c r="B45" s="214"/>
      <c r="C45" s="332"/>
      <c r="D45" s="332"/>
      <c r="E45" s="332"/>
      <c r="F45" s="332"/>
      <c r="G45" s="332"/>
      <c r="H45" s="332"/>
      <c r="I45" s="332"/>
      <c r="J45" s="332"/>
      <c r="K45" s="332"/>
    </row>
    <row r="46" spans="2:11" x14ac:dyDescent="0.25">
      <c r="B46" s="214"/>
      <c r="C46" s="332"/>
      <c r="D46" s="332"/>
      <c r="E46" s="332"/>
      <c r="F46" s="332"/>
      <c r="G46" s="332"/>
      <c r="H46" s="332"/>
      <c r="I46" s="332"/>
      <c r="J46" s="332"/>
      <c r="K46" s="332"/>
    </row>
    <row r="47" spans="2:11" x14ac:dyDescent="0.25">
      <c r="B47" s="214"/>
      <c r="C47" s="332"/>
      <c r="D47" s="332"/>
      <c r="E47" s="332"/>
      <c r="F47" s="332"/>
      <c r="G47" s="332"/>
      <c r="H47" s="332"/>
      <c r="I47" s="332"/>
      <c r="J47" s="332"/>
      <c r="K47" s="332"/>
    </row>
    <row r="48" spans="2:11" x14ac:dyDescent="0.25">
      <c r="B48" s="214"/>
      <c r="C48" s="332"/>
      <c r="D48" s="332"/>
      <c r="E48" s="332"/>
      <c r="F48" s="332"/>
      <c r="G48" s="332"/>
      <c r="H48" s="332"/>
      <c r="I48" s="332"/>
      <c r="J48" s="332"/>
      <c r="K48" s="332"/>
    </row>
    <row r="49" spans="2:11" x14ac:dyDescent="0.25">
      <c r="B49" s="214"/>
      <c r="C49" s="332"/>
      <c r="D49" s="332"/>
      <c r="E49" s="332"/>
      <c r="F49" s="332"/>
      <c r="G49" s="332"/>
      <c r="H49" s="332"/>
      <c r="I49" s="332"/>
      <c r="J49" s="332"/>
      <c r="K49" s="332"/>
    </row>
    <row r="50" spans="2:11" x14ac:dyDescent="0.25">
      <c r="B50" s="214"/>
      <c r="C50" s="332"/>
      <c r="D50" s="332"/>
      <c r="E50" s="332"/>
      <c r="F50" s="332"/>
      <c r="G50" s="332"/>
      <c r="H50" s="332"/>
      <c r="I50" s="332"/>
      <c r="J50" s="332"/>
      <c r="K50" s="332"/>
    </row>
    <row r="51" spans="2:11" x14ac:dyDescent="0.25">
      <c r="B51" s="214"/>
      <c r="C51" s="332"/>
      <c r="D51" s="332"/>
      <c r="E51" s="332"/>
      <c r="F51" s="332"/>
      <c r="G51" s="332"/>
      <c r="H51" s="332"/>
      <c r="I51" s="332"/>
      <c r="J51" s="332"/>
      <c r="K51" s="332"/>
    </row>
    <row r="52" spans="2:11" x14ac:dyDescent="0.25">
      <c r="B52" s="214"/>
      <c r="C52" s="332"/>
      <c r="D52" s="332"/>
      <c r="E52" s="332"/>
      <c r="F52" s="332"/>
      <c r="G52" s="332"/>
      <c r="H52" s="332"/>
      <c r="I52" s="332"/>
      <c r="J52" s="332"/>
      <c r="K52" s="332"/>
    </row>
    <row r="53" spans="2:11" x14ac:dyDescent="0.25">
      <c r="B53" s="214"/>
      <c r="C53" s="332"/>
      <c r="D53" s="332"/>
      <c r="E53" s="332"/>
      <c r="F53" s="332"/>
      <c r="G53" s="332"/>
      <c r="H53" s="332"/>
      <c r="I53" s="332"/>
      <c r="J53" s="332"/>
      <c r="K53" s="332"/>
    </row>
    <row r="54" spans="2:11" x14ac:dyDescent="0.25">
      <c r="B54" s="214"/>
      <c r="C54" s="332"/>
      <c r="D54" s="332"/>
      <c r="E54" s="332"/>
      <c r="F54" s="332"/>
      <c r="G54" s="332"/>
      <c r="H54" s="332"/>
      <c r="I54" s="332"/>
      <c r="J54" s="332"/>
      <c r="K54" s="332"/>
    </row>
    <row r="55" spans="2:11" x14ac:dyDescent="0.25">
      <c r="B55" s="214"/>
      <c r="C55" s="220"/>
      <c r="D55" s="220"/>
      <c r="E55" s="220"/>
      <c r="F55" s="220"/>
      <c r="G55" s="220"/>
      <c r="H55" s="220"/>
      <c r="I55" s="220"/>
      <c r="J55" s="220"/>
      <c r="K55" s="220"/>
    </row>
    <row r="56" spans="2:11" x14ac:dyDescent="0.25">
      <c r="B56" s="214"/>
      <c r="C56" s="220"/>
      <c r="D56" s="220"/>
      <c r="E56" s="220"/>
      <c r="F56" s="220"/>
      <c r="G56" s="220"/>
      <c r="H56" s="220"/>
      <c r="I56" s="220"/>
      <c r="J56" s="220"/>
      <c r="K56" s="220"/>
    </row>
    <row r="57" spans="2:11" x14ac:dyDescent="0.25">
      <c r="B57" s="214"/>
      <c r="C57" s="220"/>
      <c r="D57" s="220"/>
      <c r="E57" s="220"/>
      <c r="F57" s="220"/>
      <c r="G57" s="220"/>
      <c r="H57" s="220"/>
      <c r="I57" s="220"/>
      <c r="J57" s="220"/>
      <c r="K57" s="220"/>
    </row>
    <row r="58" spans="2:11" x14ac:dyDescent="0.25">
      <c r="B58" s="214"/>
      <c r="C58" s="220"/>
      <c r="D58" s="220"/>
      <c r="E58" s="220"/>
      <c r="F58" s="220"/>
      <c r="G58" s="220"/>
      <c r="H58" s="220"/>
      <c r="I58" s="220"/>
      <c r="J58" s="220"/>
      <c r="K58" s="220"/>
    </row>
    <row r="59" spans="2:11" x14ac:dyDescent="0.25">
      <c r="B59" s="214"/>
      <c r="C59" s="332"/>
      <c r="D59" s="332"/>
      <c r="E59" s="332"/>
      <c r="F59" s="332"/>
      <c r="G59" s="332"/>
      <c r="H59" s="332"/>
      <c r="I59" s="332"/>
      <c r="J59" s="332"/>
      <c r="K59" s="332"/>
    </row>
    <row r="60" spans="2:11" x14ac:dyDescent="0.25">
      <c r="B60" s="214"/>
      <c r="C60" s="332"/>
      <c r="D60" s="332"/>
      <c r="E60" s="332"/>
      <c r="F60" s="332"/>
      <c r="G60" s="332"/>
      <c r="H60" s="332"/>
      <c r="I60" s="332"/>
      <c r="J60" s="332"/>
      <c r="K60" s="332"/>
    </row>
    <row r="61" spans="2:11" x14ac:dyDescent="0.25">
      <c r="B61" s="214"/>
      <c r="C61" s="332"/>
      <c r="D61" s="332"/>
      <c r="E61" s="332"/>
      <c r="F61" s="332"/>
      <c r="G61" s="332"/>
      <c r="H61" s="332"/>
      <c r="I61" s="332"/>
      <c r="J61" s="332"/>
      <c r="K61" s="332"/>
    </row>
    <row r="62" spans="2:11" x14ac:dyDescent="0.25">
      <c r="B62" s="214"/>
      <c r="C62" s="332"/>
      <c r="D62" s="332"/>
      <c r="E62" s="332"/>
      <c r="F62" s="332"/>
      <c r="G62" s="332"/>
      <c r="H62" s="332"/>
      <c r="I62" s="332"/>
      <c r="J62" s="332"/>
      <c r="K62" s="332"/>
    </row>
    <row r="63" spans="2:11" x14ac:dyDescent="0.25">
      <c r="B63" s="214"/>
      <c r="C63" s="332"/>
      <c r="D63" s="332"/>
      <c r="E63" s="332"/>
      <c r="F63" s="332"/>
      <c r="G63" s="332"/>
      <c r="H63" s="332"/>
      <c r="I63" s="332"/>
      <c r="J63" s="332"/>
      <c r="K63" s="332"/>
    </row>
    <row r="64" spans="2:11" x14ac:dyDescent="0.25">
      <c r="B64" s="214"/>
      <c r="C64" s="332"/>
      <c r="D64" s="332"/>
      <c r="E64" s="332"/>
      <c r="F64" s="332"/>
      <c r="G64" s="332"/>
      <c r="H64" s="332"/>
      <c r="I64" s="332"/>
      <c r="J64" s="332"/>
      <c r="K64" s="332"/>
    </row>
    <row r="65" spans="2:11" x14ac:dyDescent="0.25">
      <c r="B65" s="214"/>
      <c r="C65" s="332"/>
      <c r="D65" s="332"/>
      <c r="E65" s="332"/>
      <c r="F65" s="332"/>
      <c r="G65" s="332"/>
      <c r="H65" s="332"/>
      <c r="I65" s="332"/>
      <c r="J65" s="332"/>
      <c r="K65" s="332"/>
    </row>
    <row r="66" spans="2:11" x14ac:dyDescent="0.25">
      <c r="B66" s="214"/>
      <c r="C66" s="332"/>
      <c r="D66" s="332"/>
      <c r="E66" s="332"/>
      <c r="F66" s="332"/>
      <c r="G66" s="332"/>
      <c r="H66" s="332"/>
      <c r="I66" s="332"/>
      <c r="J66" s="332"/>
      <c r="K66" s="332"/>
    </row>
    <row r="67" spans="2:11" x14ac:dyDescent="0.25">
      <c r="B67" s="214"/>
      <c r="C67" s="332"/>
      <c r="D67" s="332"/>
      <c r="E67" s="332"/>
      <c r="F67" s="332"/>
      <c r="G67" s="332"/>
      <c r="H67" s="332"/>
      <c r="I67" s="332"/>
      <c r="J67" s="332"/>
      <c r="K67" s="332"/>
    </row>
    <row r="68" spans="2:11" x14ac:dyDescent="0.25">
      <c r="B68" s="214"/>
      <c r="C68" s="332"/>
      <c r="D68" s="332"/>
      <c r="E68" s="332"/>
      <c r="F68" s="332"/>
      <c r="G68" s="332"/>
      <c r="H68" s="332"/>
      <c r="I68" s="332"/>
      <c r="J68" s="332"/>
      <c r="K68" s="332"/>
    </row>
    <row r="69" spans="2:11" x14ac:dyDescent="0.25">
      <c r="B69" s="214"/>
      <c r="C69" s="332"/>
      <c r="D69" s="332"/>
      <c r="E69" s="332"/>
      <c r="F69" s="332"/>
      <c r="G69" s="332"/>
      <c r="H69" s="332"/>
      <c r="I69" s="332"/>
      <c r="J69" s="332"/>
      <c r="K69" s="332"/>
    </row>
    <row r="70" spans="2:11" x14ac:dyDescent="0.25">
      <c r="B70" s="214"/>
      <c r="C70" s="332"/>
      <c r="D70" s="332"/>
      <c r="E70" s="332"/>
      <c r="F70" s="332"/>
      <c r="G70" s="332"/>
      <c r="H70" s="332"/>
      <c r="I70" s="332"/>
      <c r="J70" s="332"/>
      <c r="K70" s="332"/>
    </row>
    <row r="71" spans="2:11" x14ac:dyDescent="0.25">
      <c r="B71" s="214"/>
      <c r="C71" s="220"/>
      <c r="D71" s="220"/>
      <c r="E71" s="220"/>
      <c r="F71" s="220"/>
      <c r="G71" s="220"/>
      <c r="H71" s="220"/>
      <c r="I71" s="220"/>
      <c r="J71" s="220"/>
      <c r="K71" s="220"/>
    </row>
    <row r="72" spans="2:11" x14ac:dyDescent="0.25">
      <c r="B72" s="214"/>
      <c r="C72" s="220"/>
      <c r="D72" s="220"/>
      <c r="E72" s="220"/>
      <c r="F72" s="220"/>
      <c r="G72" s="220"/>
      <c r="H72" s="220"/>
      <c r="I72" s="220"/>
      <c r="J72" s="220"/>
      <c r="K72" s="220"/>
    </row>
    <row r="73" spans="2:11" x14ac:dyDescent="0.25">
      <c r="B73" s="214"/>
      <c r="C73" s="220"/>
      <c r="D73" s="220"/>
      <c r="E73" s="220"/>
      <c r="F73" s="220"/>
      <c r="G73" s="220"/>
      <c r="H73" s="220"/>
      <c r="I73" s="220"/>
      <c r="J73" s="220"/>
      <c r="K73" s="220"/>
    </row>
    <row r="74" spans="2:11" x14ac:dyDescent="0.25">
      <c r="B74" s="214"/>
      <c r="C74" s="220"/>
      <c r="D74" s="220"/>
      <c r="E74" s="220"/>
      <c r="F74" s="220"/>
      <c r="G74" s="220"/>
      <c r="H74" s="220"/>
      <c r="I74" s="220"/>
      <c r="J74" s="220"/>
      <c r="K74" s="220"/>
    </row>
    <row r="75" spans="2:11" x14ac:dyDescent="0.25">
      <c r="B75" s="214"/>
      <c r="C75" s="220"/>
      <c r="D75" s="220"/>
      <c r="E75" s="220"/>
      <c r="F75" s="220"/>
      <c r="G75" s="220"/>
      <c r="H75" s="220"/>
      <c r="I75" s="220"/>
      <c r="J75" s="220"/>
      <c r="K75" s="220"/>
    </row>
    <row r="76" spans="2:11" x14ac:dyDescent="0.25">
      <c r="B76" s="214"/>
      <c r="C76" s="220"/>
      <c r="D76" s="220"/>
      <c r="E76" s="220"/>
      <c r="F76" s="220"/>
      <c r="G76" s="220"/>
      <c r="H76" s="220"/>
      <c r="I76" s="220"/>
      <c r="J76" s="220"/>
      <c r="K76" s="220"/>
    </row>
    <row r="77" spans="2:11" x14ac:dyDescent="0.25">
      <c r="B77" s="214"/>
      <c r="C77" s="220"/>
      <c r="D77" s="220"/>
      <c r="E77" s="220"/>
      <c r="F77" s="220"/>
      <c r="G77" s="220"/>
      <c r="H77" s="220"/>
      <c r="I77" s="220"/>
      <c r="J77" s="220"/>
      <c r="K77" s="220"/>
    </row>
    <row r="78" spans="2:11" x14ac:dyDescent="0.25">
      <c r="B78" s="214"/>
      <c r="C78" s="220"/>
      <c r="D78" s="220"/>
      <c r="E78" s="220"/>
      <c r="F78" s="220"/>
      <c r="G78" s="220"/>
      <c r="H78" s="220"/>
      <c r="I78" s="220"/>
      <c r="J78" s="220"/>
      <c r="K78" s="220"/>
    </row>
    <row r="79" spans="2:11" x14ac:dyDescent="0.25">
      <c r="B79" s="214"/>
      <c r="C79" s="220"/>
      <c r="D79" s="220"/>
      <c r="E79" s="220"/>
      <c r="F79" s="220"/>
      <c r="G79" s="220"/>
      <c r="H79" s="220"/>
      <c r="I79" s="220"/>
      <c r="J79" s="220"/>
      <c r="K79" s="220"/>
    </row>
    <row r="80" spans="2:11" x14ac:dyDescent="0.25">
      <c r="B80" s="214"/>
      <c r="C80" s="220"/>
      <c r="D80" s="220"/>
      <c r="E80" s="220"/>
      <c r="F80" s="220"/>
      <c r="G80" s="220"/>
      <c r="H80" s="220"/>
      <c r="I80" s="220"/>
      <c r="J80" s="220"/>
      <c r="K80" s="220"/>
    </row>
    <row r="81" spans="2:11" x14ac:dyDescent="0.25">
      <c r="B81" s="214"/>
      <c r="C81" s="220"/>
      <c r="D81" s="220"/>
      <c r="E81" s="220"/>
      <c r="F81" s="220"/>
      <c r="G81" s="220"/>
      <c r="H81" s="220"/>
      <c r="I81" s="220"/>
      <c r="J81" s="220"/>
      <c r="K81" s="220"/>
    </row>
    <row r="82" spans="2:11" x14ac:dyDescent="0.25">
      <c r="B82" s="214"/>
      <c r="C82" s="220"/>
      <c r="D82" s="220"/>
      <c r="E82" s="220"/>
      <c r="F82" s="220"/>
      <c r="G82" s="220"/>
      <c r="H82" s="220"/>
      <c r="I82" s="220"/>
      <c r="J82" s="220"/>
      <c r="K82" s="220"/>
    </row>
    <row r="83" spans="2:11" x14ac:dyDescent="0.25">
      <c r="B83" s="214"/>
      <c r="C83" s="220"/>
      <c r="D83" s="220"/>
      <c r="E83" s="220"/>
      <c r="F83" s="220"/>
      <c r="G83" s="220"/>
      <c r="H83" s="220"/>
      <c r="I83" s="220"/>
      <c r="J83" s="220"/>
      <c r="K83" s="220"/>
    </row>
    <row r="84" spans="2:11" x14ac:dyDescent="0.25">
      <c r="B84" s="214"/>
      <c r="C84" s="220"/>
      <c r="D84" s="220"/>
      <c r="E84" s="220"/>
      <c r="F84" s="220"/>
      <c r="G84" s="220"/>
      <c r="H84" s="220"/>
      <c r="I84" s="220"/>
      <c r="J84" s="220"/>
      <c r="K84" s="220"/>
    </row>
    <row r="85" spans="2:11" x14ac:dyDescent="0.25">
      <c r="B85" s="214"/>
      <c r="C85" s="220"/>
      <c r="D85" s="220"/>
      <c r="E85" s="220"/>
      <c r="F85" s="220"/>
      <c r="G85" s="220"/>
      <c r="H85" s="220"/>
      <c r="I85" s="220"/>
      <c r="J85" s="220"/>
      <c r="K85" s="220"/>
    </row>
    <row r="86" spans="2:11" ht="18.75" x14ac:dyDescent="0.3">
      <c r="B86" s="209" t="s">
        <v>152</v>
      </c>
      <c r="C86" s="680" t="s">
        <v>153</v>
      </c>
      <c r="D86" s="680"/>
      <c r="E86" s="680"/>
      <c r="F86" s="680"/>
      <c r="G86" s="680"/>
      <c r="H86" s="680"/>
      <c r="I86" s="680"/>
      <c r="J86" s="680"/>
      <c r="K86" s="680"/>
    </row>
    <row r="87" spans="2:11" ht="18.75" x14ac:dyDescent="0.3">
      <c r="B87" s="209"/>
      <c r="C87" s="680"/>
      <c r="D87" s="680"/>
      <c r="E87" s="680"/>
      <c r="F87" s="680"/>
      <c r="G87" s="680"/>
      <c r="H87" s="680"/>
      <c r="I87" s="680"/>
      <c r="J87" s="680"/>
      <c r="K87" s="680"/>
    </row>
    <row r="88" spans="2:11" x14ac:dyDescent="0.25">
      <c r="B88" s="218"/>
      <c r="C88" s="221"/>
      <c r="D88" s="211"/>
      <c r="E88" s="211"/>
      <c r="F88" s="211"/>
      <c r="G88" s="211"/>
      <c r="H88" s="211"/>
      <c r="I88" s="211"/>
      <c r="J88" s="211"/>
      <c r="K88" s="211"/>
    </row>
    <row r="89" spans="2:11" ht="18.75" x14ac:dyDescent="0.3">
      <c r="B89" s="212" t="s">
        <v>154</v>
      </c>
      <c r="C89" s="681" t="s">
        <v>155</v>
      </c>
      <c r="D89" s="681"/>
      <c r="E89" s="681"/>
      <c r="F89" s="681"/>
      <c r="G89" s="681"/>
      <c r="H89" s="681"/>
      <c r="I89" s="681"/>
      <c r="J89" s="681"/>
      <c r="K89" s="681"/>
    </row>
    <row r="90" spans="2:11" ht="18.75" x14ac:dyDescent="0.3">
      <c r="B90" s="212"/>
      <c r="C90" s="213"/>
      <c r="D90" s="213"/>
      <c r="E90" s="213"/>
      <c r="F90" s="213"/>
      <c r="G90" s="213"/>
      <c r="H90" s="213"/>
      <c r="I90" s="213"/>
      <c r="J90" s="213"/>
      <c r="K90" s="213"/>
    </row>
    <row r="91" spans="2:11" ht="15" customHeight="1" x14ac:dyDescent="0.25">
      <c r="B91" s="214"/>
      <c r="C91" s="222" t="s">
        <v>156</v>
      </c>
      <c r="D91" s="682" t="s">
        <v>300</v>
      </c>
      <c r="E91" s="682"/>
      <c r="F91" s="682"/>
      <c r="G91" s="682"/>
      <c r="H91" s="682"/>
      <c r="I91" s="682"/>
      <c r="J91" s="682"/>
      <c r="K91" s="682"/>
    </row>
    <row r="92" spans="2:11" x14ac:dyDescent="0.25">
      <c r="B92" s="214"/>
      <c r="C92" s="223"/>
      <c r="D92" s="682"/>
      <c r="E92" s="682"/>
      <c r="F92" s="682"/>
      <c r="G92" s="682"/>
      <c r="H92" s="682"/>
      <c r="I92" s="682"/>
      <c r="J92" s="682"/>
      <c r="K92" s="682"/>
    </row>
    <row r="93" spans="2:11" x14ac:dyDescent="0.25">
      <c r="B93" s="214"/>
      <c r="C93" s="223"/>
      <c r="D93" s="682"/>
      <c r="E93" s="682"/>
      <c r="F93" s="682"/>
      <c r="G93" s="682"/>
      <c r="H93" s="682"/>
      <c r="I93" s="682"/>
      <c r="J93" s="682"/>
      <c r="K93" s="682"/>
    </row>
    <row r="94" spans="2:11" x14ac:dyDescent="0.25">
      <c r="B94" s="214"/>
      <c r="C94" s="223"/>
      <c r="D94" s="682"/>
      <c r="E94" s="682"/>
      <c r="F94" s="682"/>
      <c r="G94" s="682"/>
      <c r="H94" s="682"/>
      <c r="I94" s="682"/>
      <c r="J94" s="682"/>
      <c r="K94" s="682"/>
    </row>
    <row r="95" spans="2:11" x14ac:dyDescent="0.25">
      <c r="B95" s="214"/>
      <c r="C95" s="223"/>
      <c r="D95" s="224"/>
      <c r="E95" s="224"/>
      <c r="F95" s="224"/>
      <c r="G95" s="224"/>
      <c r="H95" s="224"/>
      <c r="I95" s="224"/>
      <c r="J95" s="224"/>
      <c r="K95" s="224"/>
    </row>
    <row r="96" spans="2:11" ht="15" customHeight="1" x14ac:dyDescent="0.25">
      <c r="B96" s="214"/>
      <c r="C96" s="222" t="s">
        <v>157</v>
      </c>
      <c r="D96" s="683" t="s">
        <v>158</v>
      </c>
      <c r="E96" s="683"/>
      <c r="F96" s="683"/>
      <c r="G96" s="683"/>
      <c r="H96" s="683"/>
      <c r="I96" s="683"/>
      <c r="J96" s="683"/>
      <c r="K96" s="683"/>
    </row>
    <row r="97" spans="2:11" x14ac:dyDescent="0.25">
      <c r="B97" s="214"/>
      <c r="C97" s="225"/>
      <c r="D97" s="683"/>
      <c r="E97" s="683"/>
      <c r="F97" s="683"/>
      <c r="G97" s="683"/>
      <c r="H97" s="683"/>
      <c r="I97" s="683"/>
      <c r="J97" s="683"/>
      <c r="K97" s="683"/>
    </row>
    <row r="98" spans="2:11" x14ac:dyDescent="0.25">
      <c r="B98" s="214"/>
      <c r="C98" s="225"/>
      <c r="D98" s="247"/>
      <c r="E98" s="333"/>
      <c r="F98" s="333"/>
      <c r="G98" s="333"/>
      <c r="H98" s="333"/>
      <c r="I98" s="333"/>
      <c r="J98" s="333"/>
      <c r="K98" s="333"/>
    </row>
    <row r="99" spans="2:11" x14ac:dyDescent="0.25">
      <c r="B99" s="214"/>
      <c r="C99" s="225"/>
      <c r="D99" s="333"/>
      <c r="E99" s="333"/>
      <c r="F99" s="333"/>
      <c r="G99" s="333"/>
      <c r="H99" s="333"/>
      <c r="I99" s="333"/>
      <c r="J99" s="333"/>
      <c r="K99" s="333"/>
    </row>
    <row r="100" spans="2:11" x14ac:dyDescent="0.25">
      <c r="B100" s="214"/>
      <c r="C100" s="225"/>
      <c r="D100" s="333"/>
      <c r="E100" s="333"/>
      <c r="F100" s="333"/>
      <c r="G100" s="333"/>
      <c r="H100" s="333"/>
      <c r="I100" s="333"/>
      <c r="J100" s="333"/>
      <c r="K100" s="333"/>
    </row>
    <row r="101" spans="2:11" x14ac:dyDescent="0.25">
      <c r="B101" s="214"/>
      <c r="C101" s="225"/>
      <c r="D101" s="333"/>
      <c r="E101" s="333"/>
      <c r="F101" s="333"/>
      <c r="G101" s="333"/>
      <c r="H101" s="333"/>
      <c r="I101" s="333"/>
      <c r="J101" s="333"/>
      <c r="K101" s="333"/>
    </row>
    <row r="102" spans="2:11" x14ac:dyDescent="0.25">
      <c r="B102" s="214"/>
      <c r="C102" s="225"/>
      <c r="D102" s="333"/>
      <c r="E102" s="333"/>
      <c r="F102" s="333"/>
      <c r="G102" s="333"/>
      <c r="H102" s="333"/>
      <c r="I102" s="333"/>
      <c r="J102" s="333"/>
      <c r="K102" s="333"/>
    </row>
    <row r="103" spans="2:11" x14ac:dyDescent="0.25">
      <c r="B103" s="214"/>
      <c r="C103" s="225"/>
      <c r="D103" s="333"/>
      <c r="E103" s="333"/>
      <c r="F103" s="333"/>
      <c r="G103" s="333"/>
      <c r="H103" s="333"/>
      <c r="I103" s="333"/>
      <c r="J103" s="333"/>
      <c r="K103" s="333"/>
    </row>
    <row r="104" spans="2:11" x14ac:dyDescent="0.25">
      <c r="B104" s="214"/>
      <c r="C104" s="225"/>
      <c r="D104" s="333"/>
      <c r="E104" s="333"/>
      <c r="F104" s="333"/>
      <c r="G104" s="333"/>
      <c r="H104" s="333"/>
      <c r="I104" s="333"/>
      <c r="J104" s="333"/>
      <c r="K104" s="333"/>
    </row>
    <row r="105" spans="2:11" x14ac:dyDescent="0.25">
      <c r="B105" s="214"/>
      <c r="C105" s="225"/>
      <c r="D105" s="333"/>
      <c r="E105" s="333"/>
      <c r="F105" s="333"/>
      <c r="G105" s="333"/>
      <c r="H105" s="333"/>
      <c r="I105" s="333"/>
      <c r="J105" s="333"/>
      <c r="K105" s="333"/>
    </row>
    <row r="106" spans="2:11" x14ac:dyDescent="0.25">
      <c r="B106" s="214"/>
      <c r="C106" s="225"/>
      <c r="D106" s="333"/>
      <c r="E106" s="333"/>
      <c r="F106" s="333"/>
      <c r="G106" s="333"/>
      <c r="H106" s="333"/>
      <c r="I106" s="333"/>
      <c r="J106" s="333"/>
      <c r="K106" s="333"/>
    </row>
    <row r="107" spans="2:11" x14ac:dyDescent="0.25">
      <c r="B107" s="214"/>
      <c r="C107" s="225"/>
      <c r="D107" s="333"/>
      <c r="E107" s="333"/>
      <c r="F107" s="333"/>
      <c r="G107" s="333"/>
      <c r="H107" s="333"/>
      <c r="I107" s="333"/>
      <c r="J107" s="333"/>
      <c r="K107" s="333"/>
    </row>
    <row r="108" spans="2:11" x14ac:dyDescent="0.25">
      <c r="B108" s="214"/>
      <c r="C108" s="225"/>
      <c r="D108" s="333"/>
      <c r="E108" s="333"/>
      <c r="F108" s="333"/>
      <c r="G108" s="333"/>
      <c r="H108" s="333"/>
      <c r="I108" s="333"/>
      <c r="J108" s="333"/>
      <c r="K108" s="333"/>
    </row>
    <row r="109" spans="2:11" x14ac:dyDescent="0.25">
      <c r="B109" s="214"/>
      <c r="C109" s="225"/>
      <c r="D109" s="333"/>
      <c r="E109" s="333"/>
      <c r="F109" s="333"/>
      <c r="G109" s="333"/>
      <c r="H109" s="333"/>
      <c r="I109" s="333"/>
      <c r="J109" s="333"/>
      <c r="K109" s="333"/>
    </row>
    <row r="110" spans="2:11" x14ac:dyDescent="0.25">
      <c r="B110" s="214"/>
      <c r="C110" s="225"/>
      <c r="D110" s="333"/>
      <c r="E110" s="333"/>
      <c r="F110" s="333"/>
      <c r="G110" s="333"/>
      <c r="H110" s="333"/>
      <c r="I110" s="333"/>
      <c r="J110" s="333"/>
      <c r="K110" s="333"/>
    </row>
    <row r="111" spans="2:11" x14ac:dyDescent="0.25">
      <c r="B111" s="214"/>
      <c r="C111" s="225"/>
      <c r="D111" s="333"/>
      <c r="E111" s="333"/>
      <c r="F111" s="333"/>
      <c r="G111" s="333"/>
      <c r="H111" s="333"/>
      <c r="I111" s="333"/>
      <c r="J111" s="333"/>
      <c r="K111" s="333"/>
    </row>
    <row r="112" spans="2:11" x14ac:dyDescent="0.25">
      <c r="B112" s="214"/>
      <c r="C112" s="225"/>
      <c r="D112" s="333"/>
      <c r="E112" s="333"/>
      <c r="F112" s="333"/>
      <c r="G112" s="333"/>
      <c r="H112" s="333"/>
      <c r="I112" s="333"/>
      <c r="J112" s="333"/>
      <c r="K112" s="333"/>
    </row>
    <row r="113" spans="2:11" x14ac:dyDescent="0.25">
      <c r="B113" s="214"/>
      <c r="C113" s="225"/>
      <c r="D113" s="333"/>
      <c r="E113" s="333"/>
      <c r="F113" s="333"/>
      <c r="G113" s="333"/>
      <c r="H113" s="333"/>
      <c r="I113" s="333"/>
      <c r="J113" s="333"/>
      <c r="K113" s="333"/>
    </row>
    <row r="114" spans="2:11" x14ac:dyDescent="0.25">
      <c r="B114" s="214"/>
      <c r="C114" s="225"/>
      <c r="D114" s="333"/>
      <c r="E114" s="333"/>
      <c r="F114" s="333"/>
      <c r="G114" s="333"/>
      <c r="H114" s="333"/>
      <c r="I114" s="333"/>
      <c r="J114" s="333"/>
      <c r="K114" s="333"/>
    </row>
    <row r="115" spans="2:11" x14ac:dyDescent="0.25">
      <c r="B115" s="214"/>
      <c r="C115" s="225"/>
      <c r="D115" s="333"/>
      <c r="E115" s="333"/>
      <c r="F115" s="333"/>
      <c r="G115" s="333"/>
      <c r="H115" s="333"/>
      <c r="I115" s="333"/>
      <c r="J115" s="333"/>
      <c r="K115" s="333"/>
    </row>
    <row r="116" spans="2:11" x14ac:dyDescent="0.25">
      <c r="B116" s="214"/>
      <c r="C116" s="225"/>
      <c r="D116" s="333"/>
      <c r="E116" s="333"/>
      <c r="F116" s="333"/>
      <c r="G116" s="333"/>
      <c r="H116" s="333"/>
      <c r="I116" s="333"/>
      <c r="J116" s="333"/>
      <c r="K116" s="333"/>
    </row>
    <row r="117" spans="2:11" x14ac:dyDescent="0.25">
      <c r="B117" s="214"/>
      <c r="C117" s="225"/>
      <c r="D117" s="333"/>
      <c r="E117" s="333"/>
      <c r="F117" s="333"/>
      <c r="G117" s="333"/>
      <c r="H117" s="333"/>
      <c r="I117" s="333"/>
      <c r="J117" s="333"/>
      <c r="K117" s="333"/>
    </row>
    <row r="118" spans="2:11" x14ac:dyDescent="0.25">
      <c r="B118" s="214"/>
      <c r="C118" s="225"/>
      <c r="D118" s="333"/>
      <c r="E118" s="333"/>
      <c r="F118" s="333"/>
      <c r="G118" s="333"/>
      <c r="H118" s="333"/>
      <c r="I118" s="333"/>
      <c r="J118" s="333"/>
      <c r="K118" s="333"/>
    </row>
    <row r="119" spans="2:11" x14ac:dyDescent="0.25">
      <c r="B119" s="214"/>
      <c r="C119" s="225"/>
      <c r="D119" s="333"/>
      <c r="E119" s="333"/>
      <c r="F119" s="333"/>
      <c r="G119" s="333"/>
      <c r="H119" s="333"/>
      <c r="I119" s="333"/>
      <c r="J119" s="333"/>
      <c r="K119" s="333"/>
    </row>
    <row r="120" spans="2:11" x14ac:dyDescent="0.25">
      <c r="B120" s="214"/>
      <c r="C120" s="225"/>
      <c r="D120" s="333"/>
      <c r="E120" s="333"/>
      <c r="F120" s="333"/>
      <c r="G120" s="333"/>
      <c r="H120" s="333"/>
      <c r="I120" s="333"/>
      <c r="J120" s="333"/>
      <c r="K120" s="333"/>
    </row>
    <row r="121" spans="2:11" x14ac:dyDescent="0.25">
      <c r="B121" s="214"/>
      <c r="C121" s="225"/>
      <c r="D121" s="333"/>
      <c r="E121" s="333"/>
      <c r="F121" s="333"/>
      <c r="G121" s="333"/>
      <c r="H121" s="333"/>
      <c r="I121" s="333"/>
      <c r="J121" s="333"/>
      <c r="K121" s="333"/>
    </row>
    <row r="122" spans="2:11" x14ac:dyDescent="0.25">
      <c r="B122" s="214"/>
      <c r="C122" s="225"/>
      <c r="D122" s="333"/>
      <c r="E122" s="333"/>
      <c r="F122" s="333"/>
      <c r="G122" s="333"/>
      <c r="H122" s="333"/>
      <c r="I122" s="333"/>
      <c r="J122" s="333"/>
      <c r="K122" s="333"/>
    </row>
    <row r="123" spans="2:11" x14ac:dyDescent="0.25">
      <c r="B123" s="214"/>
      <c r="C123" s="225"/>
      <c r="D123" s="333"/>
      <c r="E123" s="333"/>
      <c r="F123" s="333"/>
      <c r="G123" s="333"/>
      <c r="H123" s="333"/>
      <c r="I123" s="333"/>
      <c r="J123" s="333"/>
      <c r="K123" s="333"/>
    </row>
    <row r="124" spans="2:11" x14ac:dyDescent="0.25">
      <c r="B124" s="214"/>
      <c r="C124" s="225"/>
      <c r="D124" s="333"/>
      <c r="E124" s="333"/>
      <c r="F124" s="333"/>
      <c r="G124" s="333"/>
      <c r="H124" s="333"/>
      <c r="I124" s="333"/>
      <c r="J124" s="333"/>
      <c r="K124" s="333"/>
    </row>
    <row r="125" spans="2:11" x14ac:dyDescent="0.25">
      <c r="B125" s="214"/>
      <c r="C125" s="225"/>
      <c r="D125" s="333"/>
      <c r="E125" s="333"/>
      <c r="F125" s="333"/>
      <c r="G125" s="333"/>
      <c r="H125" s="333"/>
      <c r="I125" s="333"/>
      <c r="J125" s="333"/>
      <c r="K125" s="333"/>
    </row>
    <row r="126" spans="2:11" x14ac:dyDescent="0.25">
      <c r="B126" s="214"/>
      <c r="C126" s="225"/>
      <c r="D126" s="333"/>
      <c r="E126" s="333"/>
      <c r="F126" s="333"/>
      <c r="G126" s="333"/>
      <c r="H126" s="333"/>
      <c r="I126" s="333"/>
      <c r="J126" s="333"/>
      <c r="K126" s="333"/>
    </row>
    <row r="127" spans="2:11" ht="15" customHeight="1" x14ac:dyDescent="0.25">
      <c r="B127" s="214"/>
      <c r="C127" s="222" t="s">
        <v>156</v>
      </c>
      <c r="D127" s="683" t="s">
        <v>348</v>
      </c>
      <c r="E127" s="683"/>
      <c r="F127" s="683"/>
      <c r="G127" s="683"/>
      <c r="H127" s="683"/>
      <c r="I127" s="683"/>
      <c r="J127" s="683"/>
      <c r="K127" s="683"/>
    </row>
    <row r="128" spans="2:11" x14ac:dyDescent="0.25">
      <c r="B128" s="214"/>
      <c r="C128" s="225"/>
      <c r="D128" s="683"/>
      <c r="E128" s="683"/>
      <c r="F128" s="683"/>
      <c r="G128" s="683"/>
      <c r="H128" s="683"/>
      <c r="I128" s="683"/>
      <c r="J128" s="683"/>
      <c r="K128" s="683"/>
    </row>
    <row r="129" spans="2:11" x14ac:dyDescent="0.25">
      <c r="B129" s="214"/>
      <c r="C129" s="225"/>
      <c r="D129" s="683"/>
      <c r="E129" s="683"/>
      <c r="F129" s="683"/>
      <c r="G129" s="683"/>
      <c r="H129" s="683"/>
      <c r="I129" s="683"/>
      <c r="J129" s="683"/>
      <c r="K129" s="683"/>
    </row>
    <row r="130" spans="2:11" x14ac:dyDescent="0.25">
      <c r="B130" s="214"/>
      <c r="C130" s="225"/>
      <c r="D130" s="379"/>
      <c r="E130" s="379"/>
      <c r="F130" s="379"/>
      <c r="G130" s="379"/>
      <c r="H130" s="379"/>
      <c r="I130" s="379"/>
      <c r="J130" s="379"/>
      <c r="K130" s="379"/>
    </row>
    <row r="131" spans="2:11" x14ac:dyDescent="0.25">
      <c r="B131" s="214"/>
      <c r="C131" s="225"/>
      <c r="D131" s="379"/>
      <c r="E131" s="379"/>
      <c r="F131" s="379"/>
      <c r="G131" s="379"/>
      <c r="H131" s="379"/>
      <c r="I131" s="379"/>
      <c r="J131" s="379"/>
      <c r="K131" s="379"/>
    </row>
    <row r="132" spans="2:11" x14ac:dyDescent="0.25">
      <c r="B132" s="214"/>
      <c r="C132" s="225"/>
      <c r="D132" s="379"/>
      <c r="E132" s="379"/>
      <c r="F132" s="379"/>
      <c r="G132" s="379"/>
      <c r="H132" s="379"/>
      <c r="I132" s="379"/>
      <c r="J132" s="379"/>
      <c r="K132" s="379"/>
    </row>
    <row r="133" spans="2:11" x14ac:dyDescent="0.25">
      <c r="B133" s="214"/>
      <c r="C133" s="225"/>
      <c r="D133" s="379"/>
      <c r="E133" s="379"/>
      <c r="F133" s="379"/>
      <c r="G133" s="379"/>
      <c r="H133" s="379"/>
      <c r="I133" s="379"/>
      <c r="J133" s="379"/>
      <c r="K133" s="379"/>
    </row>
    <row r="134" spans="2:11" x14ac:dyDescent="0.25">
      <c r="B134" s="214"/>
      <c r="C134" s="225"/>
      <c r="D134" s="379"/>
      <c r="E134" s="379"/>
      <c r="F134" s="379"/>
      <c r="G134" s="379"/>
      <c r="H134" s="379"/>
      <c r="I134" s="379"/>
      <c r="J134" s="379"/>
      <c r="K134" s="379"/>
    </row>
    <row r="135" spans="2:11" x14ac:dyDescent="0.25">
      <c r="B135" s="214"/>
      <c r="C135" s="225"/>
      <c r="D135" s="379"/>
      <c r="E135" s="379"/>
      <c r="F135" s="379"/>
      <c r="G135" s="379"/>
      <c r="H135" s="379"/>
      <c r="I135" s="379"/>
      <c r="J135" s="379"/>
      <c r="K135" s="379"/>
    </row>
    <row r="136" spans="2:11" x14ac:dyDescent="0.25">
      <c r="B136" s="214"/>
      <c r="C136" s="225"/>
      <c r="D136" s="379"/>
      <c r="E136" s="379"/>
      <c r="F136" s="379"/>
      <c r="G136" s="379"/>
      <c r="H136" s="379"/>
      <c r="I136" s="379"/>
      <c r="J136" s="379"/>
      <c r="K136" s="379"/>
    </row>
    <row r="137" spans="2:11" x14ac:dyDescent="0.25">
      <c r="B137" s="214"/>
      <c r="C137" s="225"/>
      <c r="D137" s="379"/>
      <c r="E137" s="379"/>
      <c r="F137" s="379"/>
      <c r="G137" s="379"/>
      <c r="H137" s="379"/>
      <c r="I137" s="379"/>
      <c r="J137" s="379"/>
      <c r="K137" s="379"/>
    </row>
    <row r="138" spans="2:11" x14ac:dyDescent="0.25">
      <c r="B138" s="214"/>
      <c r="C138" s="225"/>
      <c r="D138" s="379"/>
      <c r="E138" s="379"/>
      <c r="F138" s="379"/>
      <c r="G138" s="379"/>
      <c r="H138" s="379"/>
      <c r="I138" s="379"/>
      <c r="J138" s="379"/>
      <c r="K138" s="379"/>
    </row>
    <row r="139" spans="2:11" x14ac:dyDescent="0.25">
      <c r="B139" s="214"/>
      <c r="C139" s="225"/>
      <c r="D139" s="379"/>
      <c r="E139" s="379"/>
      <c r="F139" s="379"/>
      <c r="G139" s="379"/>
      <c r="H139" s="379"/>
      <c r="I139" s="379"/>
      <c r="J139" s="379"/>
      <c r="K139" s="379"/>
    </row>
    <row r="140" spans="2:11" x14ac:dyDescent="0.25">
      <c r="B140" s="214"/>
      <c r="C140" s="225"/>
      <c r="D140" s="379"/>
      <c r="E140" s="379"/>
      <c r="F140" s="379"/>
      <c r="G140" s="379"/>
      <c r="H140" s="379"/>
      <c r="I140" s="379"/>
      <c r="J140" s="379"/>
      <c r="K140" s="379"/>
    </row>
    <row r="141" spans="2:11" x14ac:dyDescent="0.25">
      <c r="B141" s="214"/>
      <c r="C141" s="225"/>
      <c r="D141" s="379"/>
      <c r="E141" s="379"/>
      <c r="F141" s="379"/>
      <c r="G141" s="379"/>
      <c r="H141" s="379"/>
      <c r="I141" s="379"/>
      <c r="J141" s="379"/>
      <c r="K141" s="379"/>
    </row>
    <row r="142" spans="2:11" x14ac:dyDescent="0.25">
      <c r="B142" s="214"/>
      <c r="C142" s="225"/>
      <c r="D142" s="379"/>
      <c r="E142" s="379"/>
      <c r="F142" s="379"/>
      <c r="G142" s="379"/>
      <c r="H142" s="379"/>
      <c r="I142" s="379"/>
      <c r="J142" s="379"/>
      <c r="K142" s="379"/>
    </row>
    <row r="143" spans="2:11" x14ac:dyDescent="0.25">
      <c r="B143" s="214"/>
      <c r="C143" s="225"/>
      <c r="D143" s="379"/>
      <c r="E143" s="379"/>
      <c r="F143" s="379"/>
      <c r="G143" s="379"/>
      <c r="H143" s="379"/>
      <c r="I143" s="379"/>
      <c r="J143" s="379"/>
      <c r="K143" s="379"/>
    </row>
    <row r="144" spans="2:11" x14ac:dyDescent="0.25">
      <c r="B144" s="214"/>
      <c r="C144" s="225"/>
      <c r="D144" s="379"/>
      <c r="E144" s="379"/>
      <c r="F144" s="379"/>
      <c r="G144" s="379"/>
      <c r="H144" s="379"/>
      <c r="I144" s="379"/>
      <c r="J144" s="379"/>
      <c r="K144" s="379"/>
    </row>
    <row r="145" spans="1:14" x14ac:dyDescent="0.25">
      <c r="B145" s="214"/>
      <c r="C145" s="225"/>
      <c r="D145" s="379"/>
      <c r="E145" s="379"/>
      <c r="F145" s="379"/>
      <c r="G145" s="379"/>
      <c r="H145" s="379"/>
      <c r="I145" s="379"/>
      <c r="J145" s="379"/>
      <c r="K145" s="379"/>
    </row>
    <row r="146" spans="1:14" x14ac:dyDescent="0.25">
      <c r="B146" s="226"/>
      <c r="C146" s="227"/>
    </row>
    <row r="147" spans="1:14" ht="32.25" customHeight="1" x14ac:dyDescent="0.25">
      <c r="A147" s="228" t="s">
        <v>159</v>
      </c>
      <c r="C147" s="227"/>
    </row>
    <row r="148" spans="1:14" ht="15" customHeight="1" x14ac:dyDescent="0.25">
      <c r="B148" s="229" t="s">
        <v>160</v>
      </c>
      <c r="C148" s="676" t="s">
        <v>349</v>
      </c>
      <c r="D148" s="676"/>
      <c r="E148" s="676"/>
      <c r="F148" s="676"/>
      <c r="G148" s="676"/>
      <c r="H148" s="676"/>
      <c r="I148" s="676"/>
      <c r="J148" s="676"/>
      <c r="K148" s="676"/>
    </row>
    <row r="149" spans="1:14" x14ac:dyDescent="0.25">
      <c r="B149" s="230"/>
      <c r="C149" s="676"/>
      <c r="D149" s="676"/>
      <c r="E149" s="676"/>
      <c r="F149" s="676"/>
      <c r="G149" s="676"/>
      <c r="H149" s="676"/>
      <c r="I149" s="676"/>
      <c r="J149" s="676"/>
      <c r="K149" s="676"/>
    </row>
    <row r="150" spans="1:14" x14ac:dyDescent="0.25">
      <c r="B150" s="230"/>
      <c r="C150" s="378"/>
      <c r="D150" s="378"/>
      <c r="E150" s="378"/>
      <c r="F150" s="378"/>
      <c r="G150" s="378"/>
      <c r="H150" s="378"/>
      <c r="I150" s="378"/>
      <c r="J150" s="378"/>
      <c r="K150" s="378"/>
    </row>
    <row r="151" spans="1:14" x14ac:dyDescent="0.25">
      <c r="B151" s="229" t="s">
        <v>161</v>
      </c>
      <c r="C151" s="231" t="s">
        <v>350</v>
      </c>
      <c r="D151" s="231"/>
      <c r="E151" s="231"/>
      <c r="F151" s="231"/>
      <c r="G151" s="231"/>
      <c r="H151" s="231"/>
      <c r="I151" s="231"/>
      <c r="J151" s="231"/>
      <c r="K151" s="231"/>
    </row>
    <row r="152" spans="1:14" x14ac:dyDescent="0.25">
      <c r="B152" s="229"/>
      <c r="C152" s="231"/>
      <c r="D152" s="231"/>
      <c r="E152" s="231"/>
      <c r="F152" s="231"/>
      <c r="G152" s="231"/>
      <c r="H152" s="231"/>
      <c r="I152" s="231"/>
      <c r="J152" s="231"/>
      <c r="K152" s="231"/>
    </row>
    <row r="153" spans="1:14" x14ac:dyDescent="0.25">
      <c r="B153" s="229" t="s">
        <v>162</v>
      </c>
      <c r="C153" s="232" t="s">
        <v>163</v>
      </c>
      <c r="D153" s="231"/>
      <c r="E153" s="231"/>
      <c r="F153" s="231"/>
      <c r="G153" s="231"/>
      <c r="H153" s="231"/>
      <c r="I153" s="231"/>
      <c r="J153" s="231"/>
      <c r="K153" s="231"/>
    </row>
    <row r="154" spans="1:14" x14ac:dyDescent="0.25">
      <c r="B154" s="230"/>
      <c r="C154" s="231"/>
      <c r="D154" s="231"/>
      <c r="E154" s="231"/>
      <c r="F154" s="231"/>
      <c r="G154" s="231"/>
      <c r="H154" s="231"/>
      <c r="I154" s="231"/>
      <c r="J154" s="231"/>
      <c r="K154" s="231"/>
    </row>
    <row r="155" spans="1:14" x14ac:dyDescent="0.25">
      <c r="B155" s="230"/>
      <c r="C155" s="231"/>
      <c r="D155" s="231"/>
      <c r="E155" s="231"/>
      <c r="F155" s="231"/>
      <c r="G155" s="231"/>
      <c r="H155" s="231"/>
      <c r="I155" s="231"/>
      <c r="J155" s="231"/>
      <c r="K155" s="231"/>
    </row>
    <row r="156" spans="1:14" x14ac:dyDescent="0.25">
      <c r="B156" s="230"/>
      <c r="C156" s="231"/>
      <c r="D156" s="231"/>
      <c r="E156" s="231"/>
      <c r="F156" s="231"/>
      <c r="G156" s="231"/>
      <c r="H156" s="231"/>
      <c r="I156" s="231"/>
      <c r="J156" s="231"/>
      <c r="K156" s="231"/>
    </row>
    <row r="157" spans="1:14" x14ac:dyDescent="0.25">
      <c r="B157" s="230"/>
      <c r="C157" s="231"/>
      <c r="D157" s="231"/>
      <c r="E157" s="231"/>
      <c r="F157" s="231"/>
      <c r="G157" s="231"/>
      <c r="H157" s="231"/>
      <c r="I157" s="231"/>
      <c r="J157" s="231"/>
      <c r="K157" s="231"/>
      <c r="N157" s="88"/>
    </row>
    <row r="158" spans="1:14" x14ac:dyDescent="0.25">
      <c r="B158" s="230"/>
      <c r="C158" s="231"/>
      <c r="D158" s="231"/>
      <c r="E158" s="231"/>
      <c r="F158" s="231"/>
      <c r="G158" s="231"/>
      <c r="H158" s="231"/>
      <c r="I158" s="231"/>
      <c r="J158" s="231"/>
      <c r="K158" s="231"/>
      <c r="N158" s="88"/>
    </row>
    <row r="159" spans="1:14" x14ac:dyDescent="0.25">
      <c r="B159" s="230"/>
      <c r="C159" s="231"/>
      <c r="D159" s="231"/>
      <c r="E159" s="231"/>
      <c r="F159" s="231"/>
      <c r="G159" s="231"/>
      <c r="H159" s="231"/>
      <c r="I159" s="231"/>
      <c r="J159" s="231"/>
      <c r="K159" s="231"/>
    </row>
    <row r="160" spans="1:14" x14ac:dyDescent="0.25">
      <c r="B160" s="230"/>
      <c r="C160" s="231"/>
      <c r="D160" s="233"/>
      <c r="E160" s="233"/>
      <c r="F160" s="233"/>
      <c r="G160" s="233"/>
      <c r="H160" s="233"/>
      <c r="I160" s="233"/>
      <c r="J160" s="233"/>
      <c r="K160" s="233"/>
    </row>
    <row r="161" spans="1:12" ht="15" customHeight="1" x14ac:dyDescent="0.25">
      <c r="B161" s="229" t="s">
        <v>164</v>
      </c>
      <c r="C161" s="676" t="s">
        <v>165</v>
      </c>
      <c r="D161" s="676"/>
      <c r="E161" s="676"/>
      <c r="F161" s="676"/>
      <c r="G161" s="676"/>
      <c r="H161" s="676"/>
      <c r="I161" s="676"/>
      <c r="J161" s="676"/>
      <c r="K161" s="676"/>
    </row>
    <row r="162" spans="1:12" x14ac:dyDescent="0.25">
      <c r="B162" s="230"/>
      <c r="C162" s="676"/>
      <c r="D162" s="676"/>
      <c r="E162" s="676"/>
      <c r="F162" s="676"/>
      <c r="G162" s="676"/>
      <c r="H162" s="676"/>
      <c r="I162" s="676"/>
      <c r="J162" s="676"/>
      <c r="K162" s="676"/>
    </row>
    <row r="163" spans="1:12" x14ac:dyDescent="0.25">
      <c r="B163" s="230"/>
      <c r="C163" s="378"/>
      <c r="D163" s="378"/>
      <c r="E163" s="378"/>
      <c r="F163" s="378"/>
      <c r="G163" s="378"/>
      <c r="H163" s="378"/>
      <c r="I163" s="378"/>
      <c r="J163" s="378"/>
      <c r="K163" s="378"/>
    </row>
    <row r="164" spans="1:12" ht="15" customHeight="1" x14ac:dyDescent="0.25">
      <c r="B164" s="229" t="s">
        <v>166</v>
      </c>
      <c r="C164" s="684" t="s">
        <v>167</v>
      </c>
      <c r="D164" s="684"/>
      <c r="E164" s="684"/>
      <c r="F164" s="684"/>
      <c r="G164" s="684"/>
      <c r="H164" s="684"/>
      <c r="I164" s="684"/>
      <c r="J164" s="684"/>
      <c r="K164" s="684"/>
      <c r="L164" s="234"/>
    </row>
    <row r="165" spans="1:12" ht="15.75" thickBot="1" x14ac:dyDescent="0.3">
      <c r="B165" s="235"/>
      <c r="C165" s="236"/>
      <c r="D165" s="236"/>
      <c r="E165" s="236"/>
      <c r="F165" s="236"/>
      <c r="G165" s="236"/>
      <c r="H165" s="236"/>
      <c r="I165" s="236"/>
      <c r="J165" s="236"/>
      <c r="K165" s="236"/>
      <c r="L165" s="237"/>
    </row>
    <row r="166" spans="1:12" ht="18.75" x14ac:dyDescent="0.25">
      <c r="B166" s="238"/>
      <c r="C166" s="685" t="s">
        <v>168</v>
      </c>
      <c r="D166" s="685"/>
      <c r="E166" s="685"/>
      <c r="F166" s="685"/>
      <c r="G166" s="685"/>
      <c r="H166" s="685"/>
      <c r="I166" s="685"/>
      <c r="J166" s="685"/>
      <c r="K166" s="685"/>
      <c r="L166" s="237"/>
    </row>
    <row r="167" spans="1:12" x14ac:dyDescent="0.25">
      <c r="B167" s="239"/>
      <c r="C167" s="239"/>
      <c r="D167" s="239"/>
      <c r="E167" s="239"/>
      <c r="F167" s="239"/>
      <c r="G167" s="239"/>
      <c r="H167" s="239"/>
      <c r="I167" s="239"/>
      <c r="J167" s="239"/>
      <c r="K167" s="83"/>
    </row>
    <row r="168" spans="1:12" x14ac:dyDescent="0.25">
      <c r="B168" s="239"/>
      <c r="C168" s="239"/>
      <c r="D168" s="239"/>
      <c r="E168" s="239"/>
      <c r="F168" s="83"/>
      <c r="G168" s="686"/>
      <c r="H168" s="83"/>
      <c r="I168" s="83"/>
      <c r="J168" s="83"/>
      <c r="K168" s="83"/>
    </row>
    <row r="169" spans="1:12" x14ac:dyDescent="0.25">
      <c r="B169" s="239"/>
      <c r="C169" s="239" t="s">
        <v>169</v>
      </c>
      <c r="D169" s="239"/>
      <c r="E169" s="239"/>
      <c r="F169" s="83"/>
      <c r="G169" s="687"/>
      <c r="H169" s="83"/>
      <c r="I169" s="83"/>
      <c r="J169" s="83"/>
      <c r="K169" s="83"/>
    </row>
    <row r="170" spans="1:12" x14ac:dyDescent="0.25">
      <c r="B170" s="239"/>
      <c r="C170" s="239"/>
      <c r="D170" s="239"/>
      <c r="E170" s="239"/>
      <c r="F170" s="83"/>
      <c r="G170" s="688"/>
      <c r="H170" s="83"/>
      <c r="I170" s="83"/>
      <c r="J170" s="83"/>
      <c r="K170" s="83"/>
    </row>
    <row r="171" spans="1:12" x14ac:dyDescent="0.25">
      <c r="B171" s="239"/>
      <c r="C171" s="83"/>
      <c r="D171" s="239"/>
      <c r="E171" s="239"/>
      <c r="F171" s="239"/>
      <c r="G171" s="239"/>
      <c r="H171" s="239"/>
      <c r="I171" s="83"/>
      <c r="J171" s="83"/>
      <c r="K171" s="239"/>
    </row>
    <row r="172" spans="1:12" ht="15" customHeight="1" x14ac:dyDescent="0.25">
      <c r="A172" s="240"/>
      <c r="B172" s="241"/>
      <c r="C172" s="667" t="str">
        <f>IF(G168="","",IF(G168="SI","Continúe con el llenado de pestaña GESTOR SOCIAL (Anexo N° 03)","Tiene que leer las Recomendaciones de la Ayuda"))</f>
        <v/>
      </c>
      <c r="D172" s="668"/>
      <c r="E172" s="668"/>
      <c r="F172" s="668"/>
      <c r="G172" s="668"/>
      <c r="H172" s="668"/>
      <c r="I172" s="668"/>
      <c r="J172" s="668"/>
      <c r="K172" s="669"/>
      <c r="L172" s="242"/>
    </row>
    <row r="173" spans="1:12" ht="15" customHeight="1" x14ac:dyDescent="0.25">
      <c r="A173" s="240"/>
      <c r="B173" s="243"/>
      <c r="C173" s="670"/>
      <c r="D173" s="671"/>
      <c r="E173" s="671"/>
      <c r="F173" s="671"/>
      <c r="G173" s="671"/>
      <c r="H173" s="671"/>
      <c r="I173" s="671"/>
      <c r="J173" s="671"/>
      <c r="K173" s="672"/>
      <c r="L173" s="242"/>
    </row>
    <row r="174" spans="1:12" ht="15" customHeight="1" x14ac:dyDescent="0.25">
      <c r="A174" s="240"/>
      <c r="B174" s="243"/>
      <c r="C174" s="670"/>
      <c r="D174" s="671"/>
      <c r="E174" s="671"/>
      <c r="F174" s="671"/>
      <c r="G174" s="671"/>
      <c r="H174" s="671"/>
      <c r="I174" s="671"/>
      <c r="J174" s="671"/>
      <c r="K174" s="672"/>
      <c r="L174" s="242"/>
    </row>
    <row r="175" spans="1:12" ht="15" customHeight="1" x14ac:dyDescent="0.25">
      <c r="B175" s="244"/>
      <c r="C175" s="673"/>
      <c r="D175" s="674"/>
      <c r="E175" s="674"/>
      <c r="F175" s="674"/>
      <c r="G175" s="674"/>
      <c r="H175" s="674"/>
      <c r="I175" s="674"/>
      <c r="J175" s="674"/>
      <c r="K175" s="675"/>
    </row>
    <row r="176" spans="1:12" ht="15.75" thickBot="1" x14ac:dyDescent="0.3">
      <c r="B176" s="245"/>
      <c r="C176" s="246"/>
      <c r="D176" s="245"/>
      <c r="E176" s="245"/>
      <c r="F176" s="245"/>
      <c r="G176" s="245"/>
      <c r="H176" s="245"/>
      <c r="I176" s="245"/>
      <c r="J176" s="245"/>
      <c r="K176" s="245"/>
    </row>
    <row r="177" spans="3:3" x14ac:dyDescent="0.25">
      <c r="C177" s="88"/>
    </row>
    <row r="178" spans="3:3" x14ac:dyDescent="0.25">
      <c r="C178" s="88"/>
    </row>
    <row r="179" spans="3:3" x14ac:dyDescent="0.25">
      <c r="C179" s="88"/>
    </row>
    <row r="180" spans="3:3" x14ac:dyDescent="0.25">
      <c r="C180" s="88"/>
    </row>
    <row r="210" spans="3:3" x14ac:dyDescent="0.25">
      <c r="C210" s="247"/>
    </row>
    <row r="211" spans="3:3" x14ac:dyDescent="0.25">
      <c r="C211" s="247"/>
    </row>
  </sheetData>
  <mergeCells count="22">
    <mergeCell ref="D20:K20"/>
    <mergeCell ref="B1:K1"/>
    <mergeCell ref="D17:K18"/>
    <mergeCell ref="B2:K2"/>
    <mergeCell ref="C4:K5"/>
    <mergeCell ref="C7:K7"/>
    <mergeCell ref="C172:K175"/>
    <mergeCell ref="C148:K149"/>
    <mergeCell ref="D22:K22"/>
    <mergeCell ref="D25:K25"/>
    <mergeCell ref="C26:K27"/>
    <mergeCell ref="C37:K38"/>
    <mergeCell ref="C86:K87"/>
    <mergeCell ref="C89:K89"/>
    <mergeCell ref="D91:K94"/>
    <mergeCell ref="D96:K97"/>
    <mergeCell ref="D127:K129"/>
    <mergeCell ref="D24:K24"/>
    <mergeCell ref="C161:K162"/>
    <mergeCell ref="C164:K164"/>
    <mergeCell ref="C166:K166"/>
    <mergeCell ref="G168:G170"/>
  </mergeCells>
  <conditionalFormatting sqref="C172:K175">
    <cfRule type="expression" dxfId="9" priority="1">
      <formula>G168="NO"</formula>
    </cfRule>
    <cfRule type="expression" dxfId="8" priority="2">
      <formula>G168="SI"</formula>
    </cfRule>
  </conditionalFormatting>
  <pageMargins left="0.7" right="0.7" top="0.75" bottom="0.75" header="0.3" footer="0.3"/>
  <pageSetup paperSize="9" scale="73" fitToHeight="0" orientation="portrait" horizontalDpi="200" verticalDpi="20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NoBorrar!$M$2:$M$3</xm:f>
          </x14:formula1>
          <xm:sqref>G168:G170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17"/>
  <sheetViews>
    <sheetView topLeftCell="E1" zoomScale="70" zoomScaleNormal="70" workbookViewId="0">
      <pane ySplit="1" topLeftCell="A2" activePane="bottomLeft" state="frozen"/>
      <selection activeCell="M1" sqref="M1"/>
      <selection pane="bottomLeft" activeCell="K11" sqref="K11"/>
    </sheetView>
  </sheetViews>
  <sheetFormatPr baseColWidth="10" defaultRowHeight="15" x14ac:dyDescent="0.25"/>
  <cols>
    <col min="1" max="1" width="27.5703125" customWidth="1"/>
    <col min="2" max="4" width="11.42578125" customWidth="1"/>
    <col min="5" max="7" width="12.85546875" customWidth="1"/>
    <col min="8" max="8" width="11.42578125" customWidth="1"/>
    <col min="9" max="9" width="17.140625" customWidth="1"/>
    <col min="10" max="10" width="11.42578125" customWidth="1"/>
    <col min="11" max="11" width="55.7109375" customWidth="1"/>
    <col min="12" max="12" width="20.7109375" customWidth="1"/>
    <col min="13" max="14" width="11.42578125" customWidth="1"/>
    <col min="15" max="15" width="27.42578125" customWidth="1"/>
    <col min="16" max="16" width="29.140625" customWidth="1"/>
    <col min="17" max="17" width="6.7109375" style="206" customWidth="1"/>
    <col min="18" max="18" width="6.28515625" style="206" customWidth="1"/>
    <col min="19" max="19" width="12.7109375" style="206" customWidth="1"/>
    <col min="20" max="20" width="14.5703125" style="206" customWidth="1"/>
    <col min="21" max="31" width="8.28515625" style="206" customWidth="1"/>
    <col min="32" max="32" width="13.5703125" customWidth="1"/>
    <col min="33" max="33" width="6.28515625" customWidth="1"/>
    <col min="34" max="34" width="3.85546875" style="206" customWidth="1"/>
    <col min="35" max="35" width="11.140625" style="206" bestFit="1" customWidth="1"/>
    <col min="36" max="36" width="15.5703125" customWidth="1"/>
    <col min="37" max="37" width="39.28515625" customWidth="1"/>
    <col min="38" max="38" width="22.42578125" customWidth="1"/>
    <col min="39" max="39" width="11" style="313" customWidth="1"/>
    <col min="40" max="40" width="11.7109375" customWidth="1"/>
    <col min="41" max="41" width="17.42578125" customWidth="1"/>
    <col min="42" max="42" width="20.140625" customWidth="1"/>
    <col min="43" max="43" width="18" customWidth="1"/>
    <col min="44" max="44" width="10.85546875" customWidth="1"/>
    <col min="45" max="45" width="9.28515625" customWidth="1"/>
    <col min="46" max="46" width="9.7109375" customWidth="1"/>
    <col min="47" max="47" width="29.28515625" customWidth="1"/>
    <col min="48" max="48" width="65.5703125" style="237" customWidth="1"/>
    <col min="49" max="49" width="26.7109375" style="275" customWidth="1"/>
    <col min="50" max="50" width="50.5703125" style="237" customWidth="1"/>
    <col min="52" max="52" width="24.28515625" bestFit="1" customWidth="1"/>
    <col min="53" max="53" width="26" customWidth="1"/>
    <col min="54" max="54" width="23.42578125" bestFit="1" customWidth="1"/>
  </cols>
  <sheetData>
    <row r="1" spans="1:55" ht="82.5" customHeight="1" thickBot="1" x14ac:dyDescent="0.3">
      <c r="A1" s="318" t="s">
        <v>170</v>
      </c>
      <c r="B1" s="326"/>
      <c r="C1" s="318" t="s">
        <v>171</v>
      </c>
      <c r="D1" s="326"/>
      <c r="E1" s="318" t="s">
        <v>172</v>
      </c>
      <c r="F1" s="326"/>
      <c r="G1" s="327" t="s">
        <v>292</v>
      </c>
      <c r="H1" s="326"/>
      <c r="I1" s="318" t="s">
        <v>234</v>
      </c>
      <c r="J1" s="327"/>
      <c r="K1" s="327"/>
      <c r="L1" s="326"/>
      <c r="M1" s="248" t="s">
        <v>173</v>
      </c>
      <c r="O1" s="695" t="s">
        <v>174</v>
      </c>
      <c r="P1" s="696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J1" s="306" t="s">
        <v>175</v>
      </c>
      <c r="AK1" s="306" t="s">
        <v>176</v>
      </c>
      <c r="AL1" s="306" t="s">
        <v>177</v>
      </c>
      <c r="AM1" s="306" t="s">
        <v>178</v>
      </c>
      <c r="AN1" s="306" t="s">
        <v>179</v>
      </c>
      <c r="AO1" s="306" t="s">
        <v>241</v>
      </c>
      <c r="AP1" s="306" t="s">
        <v>235</v>
      </c>
      <c r="AQ1" s="306" t="s">
        <v>238</v>
      </c>
      <c r="AR1" s="307" t="s">
        <v>239</v>
      </c>
      <c r="AS1" s="308" t="s">
        <v>237</v>
      </c>
      <c r="AT1" s="308" t="s">
        <v>236</v>
      </c>
      <c r="AU1" s="307" t="s">
        <v>180</v>
      </c>
      <c r="AV1" s="307" t="s">
        <v>181</v>
      </c>
      <c r="AW1" s="309" t="s">
        <v>182</v>
      </c>
      <c r="AX1" s="372" t="s">
        <v>345</v>
      </c>
      <c r="AZ1" s="364" t="s">
        <v>182</v>
      </c>
      <c r="BA1" s="364" t="s">
        <v>340</v>
      </c>
      <c r="BB1" s="364" t="s">
        <v>341</v>
      </c>
    </row>
    <row r="2" spans="1:55" ht="15.75" thickBot="1" x14ac:dyDescent="0.3">
      <c r="A2" s="250" t="s">
        <v>183</v>
      </c>
      <c r="C2" s="250" t="s">
        <v>184</v>
      </c>
      <c r="E2" s="250" t="s">
        <v>185</v>
      </c>
      <c r="F2" s="262"/>
      <c r="G2" t="s">
        <v>186</v>
      </c>
      <c r="I2" s="346" t="s">
        <v>203</v>
      </c>
      <c r="J2" s="262"/>
      <c r="K2" s="262" t="s">
        <v>326</v>
      </c>
      <c r="M2" s="251" t="s">
        <v>187</v>
      </c>
      <c r="N2" s="252"/>
      <c r="AJ2" s="380"/>
      <c r="AK2" s="381"/>
      <c r="AL2" s="381"/>
      <c r="AM2" s="381"/>
      <c r="AN2" s="381"/>
      <c r="AO2" s="381"/>
      <c r="AP2" s="381"/>
      <c r="AQ2" s="382"/>
      <c r="AR2" s="382"/>
      <c r="AS2" s="383"/>
      <c r="AT2" s="383"/>
      <c r="AU2" s="382"/>
      <c r="AV2" s="382"/>
      <c r="AW2" s="382"/>
      <c r="AX2" s="373"/>
      <c r="AZ2" s="365" t="s">
        <v>190</v>
      </c>
      <c r="BA2" s="366" t="s">
        <v>191</v>
      </c>
      <c r="BB2" s="367" t="s">
        <v>342</v>
      </c>
    </row>
    <row r="3" spans="1:55" x14ac:dyDescent="0.25">
      <c r="A3" s="250" t="s">
        <v>192</v>
      </c>
      <c r="C3" s="250" t="s">
        <v>193</v>
      </c>
      <c r="E3" s="250" t="s">
        <v>194</v>
      </c>
      <c r="F3" s="262"/>
      <c r="G3" t="s">
        <v>195</v>
      </c>
      <c r="I3" s="346" t="s">
        <v>354</v>
      </c>
      <c r="J3" s="262"/>
      <c r="K3" s="262" t="s">
        <v>325</v>
      </c>
      <c r="M3" s="251" t="s">
        <v>196</v>
      </c>
      <c r="N3" s="252"/>
      <c r="O3" s="697" t="s">
        <v>197</v>
      </c>
      <c r="P3" s="698"/>
      <c r="Q3" s="121"/>
      <c r="R3" s="254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6"/>
      <c r="AG3" s="257"/>
      <c r="AJ3" s="384"/>
      <c r="AK3" s="385"/>
      <c r="AL3" s="385"/>
      <c r="AM3" s="385"/>
      <c r="AN3" s="385"/>
      <c r="AO3" s="385"/>
      <c r="AP3" s="385"/>
      <c r="AQ3" s="386"/>
      <c r="AR3" s="386"/>
      <c r="AS3" s="387"/>
      <c r="AT3" s="387"/>
      <c r="AU3" s="386"/>
      <c r="AV3" s="386"/>
      <c r="AW3" s="386"/>
      <c r="AX3" s="373"/>
      <c r="AZ3" s="368" t="s">
        <v>199</v>
      </c>
      <c r="BA3" s="369" t="s">
        <v>200</v>
      </c>
      <c r="BB3" s="370" t="s">
        <v>343</v>
      </c>
    </row>
    <row r="4" spans="1:55" x14ac:dyDescent="0.25">
      <c r="A4" s="250" t="s">
        <v>201</v>
      </c>
      <c r="E4" s="250" t="s">
        <v>202</v>
      </c>
      <c r="F4" s="262"/>
      <c r="G4" t="s">
        <v>281</v>
      </c>
      <c r="I4" s="346" t="s">
        <v>189</v>
      </c>
      <c r="J4" s="262"/>
      <c r="K4" s="262"/>
      <c r="O4" s="259" t="s">
        <v>204</v>
      </c>
      <c r="P4" s="259" t="s">
        <v>205</v>
      </c>
      <c r="Q4" s="260"/>
      <c r="R4" s="261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60"/>
      <c r="AE4" s="260"/>
      <c r="AF4" s="262"/>
      <c r="AG4" s="263"/>
      <c r="AJ4" s="276"/>
      <c r="AK4" s="277"/>
      <c r="AL4" s="277"/>
      <c r="AM4" s="277"/>
      <c r="AN4" s="278"/>
      <c r="AO4" s="277"/>
      <c r="AP4" s="277"/>
      <c r="AQ4" s="279"/>
      <c r="AR4" s="279"/>
      <c r="AS4" s="280"/>
      <c r="AT4" s="280"/>
      <c r="AU4" s="279"/>
      <c r="AV4" s="279"/>
      <c r="AW4" s="279"/>
      <c r="AX4" s="373"/>
      <c r="AZ4" s="253" t="s">
        <v>207</v>
      </c>
      <c r="BA4" s="258" t="s">
        <v>200</v>
      </c>
      <c r="BB4" s="371" t="s">
        <v>343</v>
      </c>
    </row>
    <row r="5" spans="1:55" x14ac:dyDescent="0.25">
      <c r="E5" s="250" t="s">
        <v>208</v>
      </c>
      <c r="F5" s="262"/>
      <c r="G5" t="s">
        <v>209</v>
      </c>
      <c r="I5" s="262"/>
      <c r="J5" s="262"/>
      <c r="K5" s="262"/>
      <c r="O5" s="259" t="s">
        <v>188</v>
      </c>
      <c r="P5" s="259" t="s">
        <v>210</v>
      </c>
      <c r="Q5" s="260"/>
      <c r="R5" s="261"/>
      <c r="S5" s="264"/>
      <c r="T5" s="264"/>
      <c r="U5" s="264"/>
      <c r="V5" s="49">
        <f>+IF(GESTOR!I28="",10,GESTOR!I28)</f>
        <v>10</v>
      </c>
      <c r="W5" s="49">
        <f>+IF(GESTOR!J28="",10,GESTOR!J28)</f>
        <v>10</v>
      </c>
      <c r="X5" s="49">
        <f>+IF(GESTOR!K28="",10,GESTOR!K28)</f>
        <v>10</v>
      </c>
      <c r="Y5" s="49">
        <f>+IF(GESTOR!L28="",10,GESTOR!L28)</f>
        <v>10</v>
      </c>
      <c r="Z5" s="49">
        <f>+IF(GESTOR!M28="",10,GESTOR!M28)</f>
        <v>10</v>
      </c>
      <c r="AA5" s="49">
        <f>+IF(GESTOR!N28="",10,GESTOR!N28)</f>
        <v>10</v>
      </c>
      <c r="AB5" s="49">
        <f>+IF(GESTOR!O28="",10,GESTOR!O28)</f>
        <v>10</v>
      </c>
      <c r="AC5" s="49">
        <f>+IF(GESTOR!P28="",10,GESTOR!P28)</f>
        <v>10</v>
      </c>
      <c r="AD5" s="49">
        <f>+IF(GESTOR!Q28="",10,GESTOR!Q28)</f>
        <v>10</v>
      </c>
      <c r="AE5" s="49">
        <f>+IF(GESTOR!R28="",10,GESTOR!R28)</f>
        <v>10</v>
      </c>
      <c r="AF5" s="265">
        <f>LEN(CONCATENATE(GESTOR!I28,GESTOR!J28,GESTOR!K28,GESTOR!L28,GESTOR!M28,GESTOR!N28,GESTOR!O28,GESTOR!P28,GESTOR!Q28,GESTOR!R28,GESTOR!S28))</f>
        <v>0</v>
      </c>
      <c r="AG5" s="266"/>
      <c r="AH5" s="267"/>
      <c r="AJ5" s="276"/>
      <c r="AK5" s="277"/>
      <c r="AL5" s="277"/>
      <c r="AM5" s="277"/>
      <c r="AN5" s="278"/>
      <c r="AO5" s="277"/>
      <c r="AP5" s="277"/>
      <c r="AQ5" s="279"/>
      <c r="AR5" s="279"/>
      <c r="AS5" s="280"/>
      <c r="AT5" s="280"/>
      <c r="AU5" s="279"/>
      <c r="AV5" s="279"/>
      <c r="AW5" s="279"/>
      <c r="AX5" s="373"/>
      <c r="AZ5" s="253" t="s">
        <v>212</v>
      </c>
      <c r="BA5" s="258" t="s">
        <v>213</v>
      </c>
      <c r="BB5" s="371" t="s">
        <v>344</v>
      </c>
    </row>
    <row r="6" spans="1:55" x14ac:dyDescent="0.25">
      <c r="G6" t="s">
        <v>214</v>
      </c>
      <c r="I6" s="262"/>
      <c r="J6" s="262"/>
      <c r="K6" s="262"/>
      <c r="R6" s="268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2"/>
      <c r="AG6" s="263"/>
      <c r="AJ6" s="276"/>
      <c r="AK6" s="277"/>
      <c r="AL6" s="277"/>
      <c r="AM6" s="277"/>
      <c r="AN6" s="278"/>
      <c r="AO6" s="277"/>
      <c r="AP6" s="277"/>
      <c r="AQ6" s="279"/>
      <c r="AR6" s="279"/>
      <c r="AS6" s="280"/>
      <c r="AT6" s="280"/>
      <c r="AU6" s="279"/>
      <c r="AV6" s="279"/>
      <c r="AW6" s="279"/>
      <c r="AX6" s="373"/>
    </row>
    <row r="7" spans="1:55" x14ac:dyDescent="0.25">
      <c r="G7" t="s">
        <v>215</v>
      </c>
      <c r="I7" s="262"/>
      <c r="J7" s="262"/>
      <c r="K7" s="262"/>
      <c r="O7" s="697" t="s">
        <v>216</v>
      </c>
      <c r="P7" s="698"/>
      <c r="Q7" s="121"/>
      <c r="R7" s="269"/>
      <c r="S7" s="37" t="s">
        <v>28</v>
      </c>
      <c r="T7" s="37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262"/>
      <c r="AG7" s="263"/>
      <c r="AJ7" s="276"/>
      <c r="AK7" s="277"/>
      <c r="AL7" s="277"/>
      <c r="AM7" s="277"/>
      <c r="AN7" s="278"/>
      <c r="AO7" s="277"/>
      <c r="AP7" s="277"/>
      <c r="AQ7" s="279"/>
      <c r="AR7" s="279"/>
      <c r="AS7" s="280"/>
      <c r="AT7" s="280"/>
      <c r="AU7" s="279"/>
      <c r="AV7" s="279"/>
      <c r="AW7" s="279"/>
      <c r="AX7" s="373"/>
    </row>
    <row r="8" spans="1:55" x14ac:dyDescent="0.25">
      <c r="G8" t="s">
        <v>282</v>
      </c>
      <c r="I8" s="262"/>
      <c r="J8" s="262"/>
      <c r="K8" s="262"/>
      <c r="O8" s="259" t="s">
        <v>320</v>
      </c>
      <c r="P8" t="s">
        <v>322</v>
      </c>
      <c r="Q8" s="260"/>
      <c r="R8" s="261"/>
      <c r="S8" s="593" t="s">
        <v>29</v>
      </c>
      <c r="T8" s="594"/>
      <c r="U8" s="594"/>
      <c r="V8" s="595"/>
      <c r="W8" s="42">
        <f t="shared" ref="W8:AD8" si="0">+W7</f>
        <v>0</v>
      </c>
      <c r="X8" s="42">
        <f t="shared" si="0"/>
        <v>0</v>
      </c>
      <c r="Y8" s="42">
        <f t="shared" si="0"/>
        <v>0</v>
      </c>
      <c r="Z8" s="42">
        <f t="shared" si="0"/>
        <v>0</v>
      </c>
      <c r="AA8" s="42">
        <f t="shared" si="0"/>
        <v>0</v>
      </c>
      <c r="AB8" s="42">
        <f t="shared" si="0"/>
        <v>0</v>
      </c>
      <c r="AC8" s="42">
        <f t="shared" si="0"/>
        <v>0</v>
      </c>
      <c r="AD8" s="42">
        <f t="shared" si="0"/>
        <v>0</v>
      </c>
      <c r="AE8" s="43"/>
      <c r="AF8" s="262"/>
      <c r="AG8" s="263"/>
      <c r="AJ8" s="276"/>
      <c r="AK8" s="277"/>
      <c r="AL8" s="277"/>
      <c r="AM8" s="277"/>
      <c r="AN8" s="278"/>
      <c r="AO8" s="277"/>
      <c r="AP8" s="277"/>
      <c r="AQ8" s="279"/>
      <c r="AR8" s="279"/>
      <c r="AS8" s="280"/>
      <c r="AT8" s="280"/>
      <c r="AU8" s="279"/>
      <c r="AV8" s="279"/>
      <c r="AW8" s="279"/>
      <c r="AX8" s="373"/>
      <c r="AZ8" t="s">
        <v>190</v>
      </c>
      <c r="BA8" t="s">
        <v>199</v>
      </c>
      <c r="BB8" t="s">
        <v>199</v>
      </c>
      <c r="BC8" t="s">
        <v>207</v>
      </c>
    </row>
    <row r="9" spans="1:55" ht="15.75" thickBot="1" x14ac:dyDescent="0.3">
      <c r="G9" t="s">
        <v>217</v>
      </c>
      <c r="I9" s="262"/>
      <c r="J9" s="262"/>
      <c r="K9" s="262"/>
      <c r="O9" s="260" t="s">
        <v>316</v>
      </c>
      <c r="P9" t="s">
        <v>322</v>
      </c>
      <c r="Q9" s="260"/>
      <c r="R9" s="270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2"/>
      <c r="AG9" s="273"/>
      <c r="AJ9" s="276"/>
      <c r="AK9" s="277"/>
      <c r="AL9" s="277"/>
      <c r="AM9" s="277"/>
      <c r="AN9" s="278"/>
      <c r="AO9" s="277"/>
      <c r="AP9" s="277"/>
      <c r="AQ9" s="277"/>
      <c r="AR9" s="279"/>
      <c r="AS9" s="280"/>
      <c r="AT9" s="280"/>
      <c r="AU9" s="279"/>
      <c r="AV9" s="279"/>
      <c r="AW9" s="277"/>
      <c r="AX9" s="373"/>
      <c r="AZ9">
        <v>494175</v>
      </c>
      <c r="BA9" t="s">
        <v>198</v>
      </c>
      <c r="BB9" t="s">
        <v>206</v>
      </c>
      <c r="BC9" t="s">
        <v>211</v>
      </c>
    </row>
    <row r="10" spans="1:55" x14ac:dyDescent="0.25">
      <c r="G10" t="s">
        <v>220</v>
      </c>
      <c r="J10" s="262"/>
      <c r="K10" s="262"/>
      <c r="O10" s="260" t="s">
        <v>318</v>
      </c>
      <c r="P10" t="s">
        <v>322</v>
      </c>
      <c r="AJ10" s="276"/>
      <c r="AK10" s="277"/>
      <c r="AL10" s="277"/>
      <c r="AM10" s="277"/>
      <c r="AN10" s="278"/>
      <c r="AO10" s="277"/>
      <c r="AP10" s="277"/>
      <c r="AQ10" s="277"/>
      <c r="AR10" s="279"/>
      <c r="AS10" s="280"/>
      <c r="AT10" s="280"/>
      <c r="AU10" s="279"/>
      <c r="AV10" s="279"/>
      <c r="AW10" s="277"/>
      <c r="AX10" s="373"/>
    </row>
    <row r="11" spans="1:55" x14ac:dyDescent="0.25">
      <c r="G11" t="s">
        <v>221</v>
      </c>
      <c r="J11" s="262"/>
      <c r="K11" s="262"/>
      <c r="O11" s="260" t="s">
        <v>317</v>
      </c>
      <c r="P11" t="s">
        <v>322</v>
      </c>
      <c r="AJ11" s="281"/>
      <c r="AK11" s="282"/>
      <c r="AL11" s="282"/>
      <c r="AM11" s="282"/>
      <c r="AN11" s="283"/>
      <c r="AO11" s="282"/>
      <c r="AP11" s="282"/>
      <c r="AQ11" s="282"/>
      <c r="AR11" s="284"/>
      <c r="AS11" s="285"/>
      <c r="AT11" s="285"/>
      <c r="AU11" s="284"/>
      <c r="AV11" s="284"/>
      <c r="AW11" s="282"/>
      <c r="AX11" s="374"/>
    </row>
    <row r="12" spans="1:55" x14ac:dyDescent="0.25">
      <c r="G12" t="s">
        <v>283</v>
      </c>
      <c r="J12" s="262"/>
      <c r="K12" s="262"/>
      <c r="O12" s="260" t="s">
        <v>315</v>
      </c>
      <c r="P12" t="s">
        <v>322</v>
      </c>
      <c r="AJ12" s="281"/>
      <c r="AK12" s="282"/>
      <c r="AL12" s="282"/>
      <c r="AM12" s="282"/>
      <c r="AN12" s="283"/>
      <c r="AO12" s="282"/>
      <c r="AP12" s="282"/>
      <c r="AQ12" s="282"/>
      <c r="AR12" s="284"/>
      <c r="AS12" s="285"/>
      <c r="AT12" s="285"/>
      <c r="AU12" s="284"/>
      <c r="AV12" s="284"/>
      <c r="AW12" s="282"/>
      <c r="AX12" s="374"/>
    </row>
    <row r="13" spans="1:55" x14ac:dyDescent="0.25">
      <c r="G13" t="s">
        <v>284</v>
      </c>
      <c r="J13" s="262"/>
      <c r="K13" s="262"/>
      <c r="O13" s="260" t="s">
        <v>319</v>
      </c>
      <c r="P13" t="s">
        <v>322</v>
      </c>
      <c r="AJ13" s="276"/>
      <c r="AK13" s="277"/>
      <c r="AL13" s="277"/>
      <c r="AM13" s="277"/>
      <c r="AN13" s="278"/>
      <c r="AO13" s="277"/>
      <c r="AP13" s="277"/>
      <c r="AQ13" s="277"/>
      <c r="AR13" s="279"/>
      <c r="AS13" s="280"/>
      <c r="AT13" s="280"/>
      <c r="AU13" s="279"/>
      <c r="AV13" s="279"/>
      <c r="AW13" s="277"/>
      <c r="AX13" s="373"/>
    </row>
    <row r="14" spans="1:55" x14ac:dyDescent="0.25">
      <c r="G14" t="s">
        <v>224</v>
      </c>
      <c r="J14" s="262"/>
      <c r="K14" s="262"/>
      <c r="O14" s="260" t="s">
        <v>321</v>
      </c>
      <c r="P14" s="259" t="s">
        <v>218</v>
      </c>
      <c r="AJ14" s="276"/>
      <c r="AK14" s="277"/>
      <c r="AL14" s="277"/>
      <c r="AM14" s="277"/>
      <c r="AN14" s="278"/>
      <c r="AO14" s="277"/>
      <c r="AP14" s="277"/>
      <c r="AQ14" s="277"/>
      <c r="AR14" s="279"/>
      <c r="AS14" s="280"/>
      <c r="AT14" s="280"/>
      <c r="AU14" s="279"/>
      <c r="AV14" s="279"/>
      <c r="AW14" s="277"/>
      <c r="AX14" s="373"/>
    </row>
    <row r="15" spans="1:55" x14ac:dyDescent="0.25">
      <c r="G15" t="s">
        <v>285</v>
      </c>
      <c r="J15" s="262"/>
      <c r="K15" s="262"/>
      <c r="AJ15" s="276"/>
      <c r="AK15" s="277"/>
      <c r="AL15" s="277"/>
      <c r="AM15" s="277"/>
      <c r="AN15" s="278"/>
      <c r="AO15" s="277"/>
      <c r="AP15" s="277"/>
      <c r="AQ15" s="279"/>
      <c r="AR15" s="279"/>
      <c r="AS15" s="280"/>
      <c r="AT15" s="280"/>
      <c r="AU15" s="279"/>
      <c r="AV15" s="279"/>
      <c r="AW15" s="279"/>
      <c r="AX15" s="373"/>
    </row>
    <row r="16" spans="1:55" x14ac:dyDescent="0.25">
      <c r="G16" t="s">
        <v>286</v>
      </c>
      <c r="J16" s="262"/>
      <c r="K16" s="262"/>
      <c r="AJ16" s="276"/>
      <c r="AK16" s="277"/>
      <c r="AL16" s="277"/>
      <c r="AM16" s="277"/>
      <c r="AN16" s="278"/>
      <c r="AO16" s="277"/>
      <c r="AP16" s="277"/>
      <c r="AQ16" s="277"/>
      <c r="AR16" s="279"/>
      <c r="AS16" s="280"/>
      <c r="AT16" s="280"/>
      <c r="AU16" s="279"/>
      <c r="AV16" s="279"/>
      <c r="AW16" s="277"/>
      <c r="AX16" s="373"/>
    </row>
    <row r="17" spans="1:50" x14ac:dyDescent="0.25">
      <c r="G17" t="s">
        <v>226</v>
      </c>
      <c r="J17" s="262"/>
      <c r="K17" s="262"/>
      <c r="AJ17" s="276"/>
      <c r="AK17" s="277"/>
      <c r="AL17" s="277"/>
      <c r="AM17" s="277"/>
      <c r="AN17" s="278"/>
      <c r="AO17" s="277"/>
      <c r="AP17" s="277"/>
      <c r="AQ17" s="277"/>
      <c r="AR17" s="279"/>
      <c r="AS17" s="280"/>
      <c r="AT17" s="280"/>
      <c r="AU17" s="279"/>
      <c r="AV17" s="279"/>
      <c r="AW17" s="277"/>
      <c r="AX17" s="373"/>
    </row>
    <row r="18" spans="1:50" x14ac:dyDescent="0.25">
      <c r="G18" t="s">
        <v>287</v>
      </c>
      <c r="O18" s="274" t="s">
        <v>223</v>
      </c>
      <c r="AJ18" s="276"/>
      <c r="AK18" s="277"/>
      <c r="AL18" s="277"/>
      <c r="AM18" s="277"/>
      <c r="AN18" s="278"/>
      <c r="AO18" s="277"/>
      <c r="AP18" s="277"/>
      <c r="AQ18" s="279"/>
      <c r="AR18" s="279"/>
      <c r="AS18" s="280"/>
      <c r="AT18" s="280"/>
      <c r="AU18" s="279"/>
      <c r="AV18" s="279"/>
      <c r="AW18" s="279"/>
      <c r="AX18" s="373"/>
    </row>
    <row r="19" spans="1:50" x14ac:dyDescent="0.25">
      <c r="G19" t="s">
        <v>228</v>
      </c>
      <c r="O19" s="259" t="s">
        <v>225</v>
      </c>
      <c r="AJ19" s="281"/>
      <c r="AK19" s="282"/>
      <c r="AL19" s="282"/>
      <c r="AM19" s="282"/>
      <c r="AN19" s="283"/>
      <c r="AO19" s="282"/>
      <c r="AP19" s="282"/>
      <c r="AQ19" s="282"/>
      <c r="AR19" s="284"/>
      <c r="AS19" s="285"/>
      <c r="AT19" s="285"/>
      <c r="AU19" s="284"/>
      <c r="AV19" s="284"/>
      <c r="AW19" s="282"/>
      <c r="AX19" s="374"/>
    </row>
    <row r="20" spans="1:50" x14ac:dyDescent="0.25">
      <c r="G20" t="s">
        <v>288</v>
      </c>
      <c r="O20" s="259" t="s">
        <v>227</v>
      </c>
      <c r="AJ20" s="276"/>
      <c r="AK20" s="277"/>
      <c r="AL20" s="277"/>
      <c r="AM20" s="277"/>
      <c r="AN20" s="278"/>
      <c r="AO20" s="277"/>
      <c r="AP20" s="277"/>
      <c r="AQ20" s="277"/>
      <c r="AR20" s="279"/>
      <c r="AS20" s="280"/>
      <c r="AT20" s="280"/>
      <c r="AU20" s="279"/>
      <c r="AV20" s="279"/>
      <c r="AW20" s="277"/>
      <c r="AX20" s="373"/>
    </row>
    <row r="21" spans="1:50" x14ac:dyDescent="0.25">
      <c r="G21" t="s">
        <v>289</v>
      </c>
      <c r="O21" s="259" t="s">
        <v>229</v>
      </c>
      <c r="AJ21" s="276"/>
      <c r="AK21" s="277"/>
      <c r="AL21" s="277"/>
      <c r="AM21" s="277"/>
      <c r="AN21" s="278"/>
      <c r="AO21" s="277"/>
      <c r="AP21" s="277"/>
      <c r="AQ21" s="277"/>
      <c r="AR21" s="279"/>
      <c r="AS21" s="280"/>
      <c r="AT21" s="280"/>
      <c r="AU21" s="279"/>
      <c r="AV21" s="279"/>
      <c r="AW21" s="277"/>
      <c r="AX21" s="373"/>
    </row>
    <row r="22" spans="1:50" x14ac:dyDescent="0.25">
      <c r="G22" t="s">
        <v>189</v>
      </c>
      <c r="O22" s="259" t="s">
        <v>230</v>
      </c>
      <c r="AJ22" s="276"/>
      <c r="AK22" s="277"/>
      <c r="AL22" s="277"/>
      <c r="AM22" s="277"/>
      <c r="AN22" s="278"/>
      <c r="AO22" s="277"/>
      <c r="AP22" s="277"/>
      <c r="AQ22" s="277"/>
      <c r="AR22" s="279"/>
      <c r="AS22" s="280"/>
      <c r="AT22" s="280"/>
      <c r="AU22" s="279"/>
      <c r="AV22" s="279"/>
      <c r="AW22" s="277"/>
      <c r="AX22" s="373"/>
    </row>
    <row r="23" spans="1:50" x14ac:dyDescent="0.25">
      <c r="G23" t="s">
        <v>290</v>
      </c>
      <c r="O23" s="259" t="s">
        <v>232</v>
      </c>
      <c r="AJ23" s="276"/>
      <c r="AK23" s="277"/>
      <c r="AL23" s="277"/>
      <c r="AM23" s="277"/>
      <c r="AN23" s="278"/>
      <c r="AO23" s="277"/>
      <c r="AP23" s="277"/>
      <c r="AQ23" s="277"/>
      <c r="AR23" s="279"/>
      <c r="AS23" s="280"/>
      <c r="AT23" s="280"/>
      <c r="AU23" s="279"/>
      <c r="AV23" s="279"/>
      <c r="AW23" s="277"/>
      <c r="AX23" s="373"/>
    </row>
    <row r="24" spans="1:50" x14ac:dyDescent="0.25">
      <c r="G24" t="s">
        <v>231</v>
      </c>
      <c r="AJ24" s="276"/>
      <c r="AK24" s="277"/>
      <c r="AL24" s="277"/>
      <c r="AM24" s="277"/>
      <c r="AN24" s="278"/>
      <c r="AO24" s="277"/>
      <c r="AP24" s="277"/>
      <c r="AQ24" s="279"/>
      <c r="AR24" s="279"/>
      <c r="AS24" s="280"/>
      <c r="AT24" s="280"/>
      <c r="AU24" s="279"/>
      <c r="AV24" s="279"/>
      <c r="AW24" s="279"/>
      <c r="AX24" s="373"/>
    </row>
    <row r="25" spans="1:50" x14ac:dyDescent="0.25">
      <c r="A25" s="250" t="str">
        <f>UPPER(LEFT(A1,1))&amp;LOWER(RIGHT(A1,LEN(A1)-1))</f>
        <v>Para validación documentaria</v>
      </c>
      <c r="G25" t="s">
        <v>291</v>
      </c>
      <c r="AJ25" s="276"/>
      <c r="AK25" s="277"/>
      <c r="AL25" s="277"/>
      <c r="AM25" s="277"/>
      <c r="AN25" s="278"/>
      <c r="AO25" s="277"/>
      <c r="AP25" s="277"/>
      <c r="AQ25" s="279"/>
      <c r="AR25" s="279"/>
      <c r="AS25" s="280"/>
      <c r="AT25" s="280"/>
      <c r="AU25" s="279"/>
      <c r="AV25" s="279"/>
      <c r="AW25" s="279"/>
      <c r="AX25" s="373"/>
    </row>
    <row r="26" spans="1:50" x14ac:dyDescent="0.25">
      <c r="A26" s="250" t="str">
        <f>PROPER(A3)</f>
        <v>No Conforme</v>
      </c>
      <c r="G26" t="s">
        <v>233</v>
      </c>
      <c r="AJ26" s="276"/>
      <c r="AK26" s="277"/>
      <c r="AL26" s="277"/>
      <c r="AM26" s="277"/>
      <c r="AN26" s="278"/>
      <c r="AO26" s="277"/>
      <c r="AP26" s="277"/>
      <c r="AQ26" s="279"/>
      <c r="AR26" s="279"/>
      <c r="AS26" s="280"/>
      <c r="AT26" s="280"/>
      <c r="AU26" s="279"/>
      <c r="AV26" s="279"/>
      <c r="AW26" s="279"/>
      <c r="AX26" s="373"/>
    </row>
    <row r="27" spans="1:50" x14ac:dyDescent="0.25">
      <c r="AJ27" s="276"/>
      <c r="AK27" s="277"/>
      <c r="AL27" s="277"/>
      <c r="AM27" s="277"/>
      <c r="AN27" s="278"/>
      <c r="AO27" s="277"/>
      <c r="AP27" s="277"/>
      <c r="AQ27" s="279"/>
      <c r="AR27" s="279"/>
      <c r="AS27" s="280"/>
      <c r="AT27" s="280"/>
      <c r="AU27" s="279"/>
      <c r="AV27" s="279"/>
      <c r="AW27" s="279"/>
      <c r="AX27" s="373"/>
    </row>
    <row r="28" spans="1:50" x14ac:dyDescent="0.25">
      <c r="AJ28" s="276"/>
      <c r="AK28" s="277"/>
      <c r="AL28" s="277"/>
      <c r="AM28" s="277"/>
      <c r="AN28" s="278"/>
      <c r="AO28" s="277"/>
      <c r="AP28" s="277"/>
      <c r="AQ28" s="279"/>
      <c r="AR28" s="279"/>
      <c r="AS28" s="280"/>
      <c r="AT28" s="280"/>
      <c r="AU28" s="279"/>
      <c r="AV28" s="279"/>
      <c r="AW28" s="279"/>
      <c r="AX28" s="373"/>
    </row>
    <row r="29" spans="1:50" x14ac:dyDescent="0.25">
      <c r="L29" s="259"/>
      <c r="AJ29" s="281"/>
      <c r="AK29" s="282"/>
      <c r="AL29" s="282"/>
      <c r="AM29" s="282"/>
      <c r="AN29" s="283"/>
      <c r="AO29" s="282"/>
      <c r="AP29" s="282"/>
      <c r="AQ29" s="282"/>
      <c r="AR29" s="284"/>
      <c r="AS29" s="285"/>
      <c r="AT29" s="285"/>
      <c r="AU29" s="284"/>
      <c r="AV29" s="284"/>
      <c r="AW29" s="282"/>
      <c r="AX29" s="374"/>
    </row>
    <row r="30" spans="1:50" x14ac:dyDescent="0.25">
      <c r="I30" s="250" t="s">
        <v>186</v>
      </c>
      <c r="L30" s="260"/>
      <c r="AJ30" s="276"/>
      <c r="AK30" s="277"/>
      <c r="AL30" s="277"/>
      <c r="AM30" s="277"/>
      <c r="AN30" s="278"/>
      <c r="AO30" s="277"/>
      <c r="AP30" s="277"/>
      <c r="AQ30" s="279"/>
      <c r="AR30" s="279"/>
      <c r="AS30" s="280"/>
      <c r="AT30" s="280"/>
      <c r="AU30" s="279"/>
      <c r="AV30" s="279"/>
      <c r="AW30" s="279"/>
      <c r="AX30" s="373"/>
    </row>
    <row r="31" spans="1:50" x14ac:dyDescent="0.25">
      <c r="I31" s="343" t="s">
        <v>195</v>
      </c>
      <c r="L31" s="260"/>
      <c r="AJ31" s="276"/>
      <c r="AK31" s="277"/>
      <c r="AL31" s="277"/>
      <c r="AM31" s="277"/>
      <c r="AN31" s="278"/>
      <c r="AO31" s="277"/>
      <c r="AP31" s="277"/>
      <c r="AQ31" s="279"/>
      <c r="AR31" s="279"/>
      <c r="AS31" s="280"/>
      <c r="AT31" s="280"/>
      <c r="AU31" s="279"/>
      <c r="AV31" s="279"/>
      <c r="AW31" s="279"/>
      <c r="AX31" s="373"/>
    </row>
    <row r="32" spans="1:50" x14ac:dyDescent="0.25">
      <c r="I32" s="250" t="s">
        <v>203</v>
      </c>
      <c r="L32" s="260"/>
      <c r="AJ32" s="276"/>
      <c r="AK32" s="277"/>
      <c r="AL32" s="277"/>
      <c r="AM32" s="277"/>
      <c r="AN32" s="278"/>
      <c r="AO32" s="277"/>
      <c r="AP32" s="277"/>
      <c r="AQ32" s="277"/>
      <c r="AR32" s="279"/>
      <c r="AS32" s="280"/>
      <c r="AT32" s="280"/>
      <c r="AU32" s="279"/>
      <c r="AV32" s="279"/>
      <c r="AW32" s="277"/>
      <c r="AX32" s="373"/>
    </row>
    <row r="33" spans="9:50" x14ac:dyDescent="0.25">
      <c r="I33" s="250" t="s">
        <v>209</v>
      </c>
      <c r="L33" s="260"/>
      <c r="AJ33" s="276"/>
      <c r="AK33" s="277"/>
      <c r="AL33" s="277"/>
      <c r="AM33" s="277"/>
      <c r="AN33" s="278"/>
      <c r="AO33" s="277"/>
      <c r="AP33" s="277"/>
      <c r="AQ33" s="279"/>
      <c r="AR33" s="279"/>
      <c r="AS33" s="280"/>
      <c r="AT33" s="280"/>
      <c r="AU33" s="279"/>
      <c r="AV33" s="279"/>
      <c r="AW33" s="279"/>
      <c r="AX33" s="373"/>
    </row>
    <row r="34" spans="9:50" x14ac:dyDescent="0.25">
      <c r="I34" s="250" t="s">
        <v>214</v>
      </c>
      <c r="L34" s="260"/>
      <c r="AJ34" s="276"/>
      <c r="AK34" s="277"/>
      <c r="AL34" s="277"/>
      <c r="AM34" s="277"/>
      <c r="AN34" s="278"/>
      <c r="AO34" s="277"/>
      <c r="AP34" s="277"/>
      <c r="AQ34" s="279"/>
      <c r="AR34" s="279"/>
      <c r="AS34" s="280"/>
      <c r="AT34" s="280"/>
      <c r="AU34" s="279"/>
      <c r="AV34" s="279"/>
      <c r="AW34" s="279"/>
      <c r="AX34" s="373"/>
    </row>
    <row r="35" spans="9:50" x14ac:dyDescent="0.25">
      <c r="I35" s="250" t="s">
        <v>215</v>
      </c>
      <c r="AJ35" s="276"/>
      <c r="AK35" s="277"/>
      <c r="AL35" s="277"/>
      <c r="AM35" s="277"/>
      <c r="AN35" s="278"/>
      <c r="AO35" s="277"/>
      <c r="AP35" s="277"/>
      <c r="AQ35" s="279"/>
      <c r="AR35" s="279"/>
      <c r="AS35" s="280"/>
      <c r="AT35" s="280"/>
      <c r="AU35" s="279"/>
      <c r="AV35" s="279"/>
      <c r="AW35" s="279"/>
      <c r="AX35" s="373"/>
    </row>
    <row r="36" spans="9:50" x14ac:dyDescent="0.25">
      <c r="I36" s="250" t="s">
        <v>217</v>
      </c>
      <c r="AJ36" s="276"/>
      <c r="AK36" s="277"/>
      <c r="AL36" s="277"/>
      <c r="AM36" s="277"/>
      <c r="AN36" s="278"/>
      <c r="AO36" s="277"/>
      <c r="AP36" s="277"/>
      <c r="AQ36" s="277"/>
      <c r="AR36" s="279"/>
      <c r="AS36" s="280"/>
      <c r="AT36" s="280"/>
      <c r="AU36" s="279"/>
      <c r="AV36" s="279"/>
      <c r="AW36" s="277"/>
      <c r="AX36" s="373"/>
    </row>
    <row r="37" spans="9:50" x14ac:dyDescent="0.25">
      <c r="I37" s="250" t="s">
        <v>220</v>
      </c>
      <c r="AJ37" s="276"/>
      <c r="AK37" s="277"/>
      <c r="AL37" s="277"/>
      <c r="AM37" s="277"/>
      <c r="AN37" s="278"/>
      <c r="AO37" s="277"/>
      <c r="AP37" s="277"/>
      <c r="AQ37" s="277"/>
      <c r="AR37" s="279"/>
      <c r="AS37" s="280"/>
      <c r="AT37" s="280"/>
      <c r="AU37" s="279"/>
      <c r="AV37" s="279"/>
      <c r="AW37" s="277"/>
      <c r="AX37" s="373"/>
    </row>
    <row r="38" spans="9:50" x14ac:dyDescent="0.25">
      <c r="I38" s="250" t="s">
        <v>221</v>
      </c>
      <c r="AJ38" s="276"/>
      <c r="AK38" s="277"/>
      <c r="AL38" s="277"/>
      <c r="AM38" s="277"/>
      <c r="AN38" s="278"/>
      <c r="AO38" s="277"/>
      <c r="AP38" s="277"/>
      <c r="AQ38" s="279"/>
      <c r="AR38" s="279"/>
      <c r="AS38" s="280"/>
      <c r="AT38" s="280"/>
      <c r="AU38" s="279"/>
      <c r="AV38" s="279"/>
      <c r="AW38" s="279"/>
      <c r="AX38" s="373"/>
    </row>
    <row r="39" spans="9:50" x14ac:dyDescent="0.25">
      <c r="I39" s="250" t="s">
        <v>222</v>
      </c>
      <c r="AJ39" s="276"/>
      <c r="AK39" s="277"/>
      <c r="AL39" s="277"/>
      <c r="AM39" s="277"/>
      <c r="AN39" s="278"/>
      <c r="AO39" s="277"/>
      <c r="AP39" s="277"/>
      <c r="AQ39" s="277"/>
      <c r="AR39" s="279"/>
      <c r="AS39" s="280"/>
      <c r="AT39" s="280"/>
      <c r="AU39" s="279"/>
      <c r="AV39" s="279"/>
      <c r="AW39" s="277"/>
      <c r="AX39" s="373"/>
    </row>
    <row r="40" spans="9:50" x14ac:dyDescent="0.25">
      <c r="I40" s="343" t="s">
        <v>224</v>
      </c>
      <c r="AJ40" s="276"/>
      <c r="AK40" s="277"/>
      <c r="AL40" s="277"/>
      <c r="AM40" s="277"/>
      <c r="AN40" s="278"/>
      <c r="AO40" s="277"/>
      <c r="AP40" s="277"/>
      <c r="AQ40" s="277"/>
      <c r="AR40" s="279"/>
      <c r="AS40" s="280"/>
      <c r="AT40" s="280"/>
      <c r="AU40" s="279"/>
      <c r="AV40" s="279"/>
      <c r="AW40" s="277"/>
      <c r="AX40" s="373"/>
    </row>
    <row r="41" spans="9:50" x14ac:dyDescent="0.25">
      <c r="I41" s="250" t="s">
        <v>226</v>
      </c>
      <c r="AJ41" s="276"/>
      <c r="AK41" s="277"/>
      <c r="AL41" s="277"/>
      <c r="AM41" s="277"/>
      <c r="AN41" s="278"/>
      <c r="AO41" s="277"/>
      <c r="AP41" s="277"/>
      <c r="AQ41" s="279"/>
      <c r="AR41" s="279"/>
      <c r="AS41" s="280"/>
      <c r="AT41" s="280"/>
      <c r="AU41" s="279"/>
      <c r="AV41" s="279"/>
      <c r="AW41" s="279"/>
      <c r="AX41" s="373"/>
    </row>
    <row r="42" spans="9:50" x14ac:dyDescent="0.25">
      <c r="I42" s="250" t="s">
        <v>228</v>
      </c>
      <c r="AJ42" s="290"/>
      <c r="AK42" s="289"/>
      <c r="AL42" s="289"/>
      <c r="AM42" s="289"/>
      <c r="AN42" s="290"/>
      <c r="AO42" s="290"/>
      <c r="AP42" s="289"/>
      <c r="AQ42" s="291"/>
      <c r="AR42" s="291"/>
      <c r="AS42" s="291"/>
      <c r="AT42" s="291"/>
      <c r="AU42" s="291"/>
      <c r="AV42" s="292"/>
      <c r="AW42" s="291"/>
      <c r="AX42" s="292"/>
    </row>
    <row r="43" spans="9:50" x14ac:dyDescent="0.25">
      <c r="I43" s="250" t="s">
        <v>189</v>
      </c>
      <c r="AJ43" s="293"/>
      <c r="AK43" s="289"/>
      <c r="AL43" s="289"/>
      <c r="AM43" s="289"/>
      <c r="AN43" s="289"/>
      <c r="AO43" s="289"/>
      <c r="AP43" s="289"/>
      <c r="AQ43" s="291"/>
      <c r="AR43" s="291"/>
      <c r="AS43" s="291"/>
      <c r="AT43" s="291"/>
      <c r="AU43" s="291"/>
      <c r="AV43" s="292"/>
      <c r="AW43" s="291"/>
      <c r="AX43" s="292"/>
    </row>
    <row r="44" spans="9:50" x14ac:dyDescent="0.25">
      <c r="I44" s="343" t="s">
        <v>231</v>
      </c>
      <c r="AJ44" s="290"/>
      <c r="AK44" s="289"/>
      <c r="AL44" s="289"/>
      <c r="AM44" s="289"/>
      <c r="AN44" s="290"/>
      <c r="AO44" s="290"/>
      <c r="AP44" s="289"/>
      <c r="AQ44" s="291"/>
      <c r="AR44" s="291"/>
      <c r="AS44" s="291"/>
      <c r="AT44" s="291"/>
      <c r="AU44" s="291"/>
      <c r="AV44" s="292"/>
      <c r="AW44" s="291"/>
      <c r="AX44" s="292"/>
    </row>
    <row r="45" spans="9:50" x14ac:dyDescent="0.25">
      <c r="I45" s="250" t="s">
        <v>233</v>
      </c>
      <c r="AJ45" s="290"/>
      <c r="AK45" s="289"/>
      <c r="AL45" s="289"/>
      <c r="AM45" s="289"/>
      <c r="AN45" s="290"/>
      <c r="AO45" s="290"/>
      <c r="AP45" s="289"/>
      <c r="AQ45" s="291"/>
      <c r="AR45" s="291"/>
      <c r="AS45" s="291"/>
      <c r="AT45" s="291"/>
      <c r="AU45" s="291"/>
      <c r="AV45" s="292"/>
      <c r="AW45" s="291"/>
      <c r="AX45" s="292"/>
    </row>
    <row r="46" spans="9:50" x14ac:dyDescent="0.25">
      <c r="AJ46" s="293"/>
      <c r="AK46" s="289"/>
      <c r="AL46" s="289"/>
      <c r="AM46" s="289"/>
      <c r="AN46" s="289"/>
      <c r="AO46" s="289"/>
      <c r="AP46" s="289"/>
      <c r="AQ46" s="291"/>
      <c r="AR46" s="291"/>
      <c r="AS46" s="291"/>
      <c r="AT46" s="291"/>
      <c r="AU46" s="291"/>
      <c r="AV46" s="292"/>
      <c r="AW46" s="291"/>
      <c r="AX46" s="292"/>
    </row>
    <row r="47" spans="9:50" x14ac:dyDescent="0.25">
      <c r="AJ47" s="293"/>
      <c r="AK47" s="289"/>
      <c r="AL47" s="289"/>
      <c r="AM47" s="289"/>
      <c r="AN47" s="293"/>
      <c r="AO47" s="293"/>
      <c r="AP47" s="289"/>
      <c r="AQ47" s="291"/>
      <c r="AR47" s="291"/>
      <c r="AS47" s="291"/>
      <c r="AT47" s="291"/>
      <c r="AU47" s="291"/>
      <c r="AV47" s="292"/>
      <c r="AW47" s="291"/>
      <c r="AX47" s="292"/>
    </row>
    <row r="48" spans="9:50" x14ac:dyDescent="0.25">
      <c r="AJ48" s="293"/>
      <c r="AK48" s="289"/>
      <c r="AL48" s="289"/>
      <c r="AM48" s="289"/>
      <c r="AN48" s="289"/>
      <c r="AO48" s="289"/>
      <c r="AP48" s="289"/>
      <c r="AQ48" s="291"/>
      <c r="AR48" s="291"/>
      <c r="AS48" s="291"/>
      <c r="AT48" s="291"/>
      <c r="AU48" s="291"/>
      <c r="AV48" s="292"/>
      <c r="AW48" s="291"/>
      <c r="AX48" s="292"/>
    </row>
    <row r="49" spans="36:50" x14ac:dyDescent="0.25">
      <c r="AJ49" s="293"/>
      <c r="AK49" s="289"/>
      <c r="AL49" s="289"/>
      <c r="AM49" s="289"/>
      <c r="AN49" s="289"/>
      <c r="AO49" s="289"/>
      <c r="AP49" s="289"/>
      <c r="AQ49" s="291"/>
      <c r="AR49" s="291"/>
      <c r="AS49" s="291"/>
      <c r="AT49" s="291"/>
      <c r="AU49" s="291"/>
      <c r="AV49" s="292"/>
      <c r="AW49" s="291"/>
      <c r="AX49" s="292"/>
    </row>
    <row r="50" spans="36:50" x14ac:dyDescent="0.25">
      <c r="AJ50" s="290"/>
      <c r="AK50" s="289"/>
      <c r="AL50" s="289"/>
      <c r="AM50" s="289"/>
      <c r="AN50" s="290"/>
      <c r="AO50" s="290"/>
      <c r="AP50" s="289"/>
      <c r="AQ50" s="291"/>
      <c r="AR50" s="291"/>
      <c r="AS50" s="291"/>
      <c r="AT50" s="291"/>
      <c r="AU50" s="291"/>
      <c r="AV50" s="292"/>
      <c r="AW50" s="291"/>
      <c r="AX50" s="292"/>
    </row>
    <row r="51" spans="36:50" x14ac:dyDescent="0.25">
      <c r="AJ51" s="293"/>
      <c r="AK51" s="289"/>
      <c r="AL51" s="289"/>
      <c r="AM51" s="289"/>
      <c r="AN51" s="289"/>
      <c r="AO51" s="289"/>
      <c r="AP51" s="289"/>
      <c r="AQ51" s="291"/>
      <c r="AR51" s="291"/>
      <c r="AS51" s="291"/>
      <c r="AT51" s="291"/>
      <c r="AU51" s="291"/>
      <c r="AV51" s="292"/>
      <c r="AW51" s="291"/>
      <c r="AX51" s="292"/>
    </row>
    <row r="52" spans="36:50" x14ac:dyDescent="0.25">
      <c r="AJ52" s="293"/>
      <c r="AK52" s="289"/>
      <c r="AL52" s="289"/>
      <c r="AM52" s="289"/>
      <c r="AN52" s="289"/>
      <c r="AO52" s="289"/>
      <c r="AP52" s="289"/>
      <c r="AQ52" s="291"/>
      <c r="AR52" s="291"/>
      <c r="AS52" s="291"/>
      <c r="AT52" s="291"/>
      <c r="AU52" s="291"/>
      <c r="AV52" s="292"/>
      <c r="AW52" s="291"/>
      <c r="AX52" s="292"/>
    </row>
    <row r="53" spans="36:50" x14ac:dyDescent="0.25">
      <c r="AJ53" s="290"/>
      <c r="AK53" s="289"/>
      <c r="AL53" s="289"/>
      <c r="AM53" s="289"/>
      <c r="AN53" s="290"/>
      <c r="AO53" s="290"/>
      <c r="AP53" s="289"/>
      <c r="AQ53" s="291"/>
      <c r="AR53" s="291"/>
      <c r="AS53" s="291"/>
      <c r="AT53" s="291"/>
      <c r="AU53" s="291"/>
      <c r="AV53" s="292"/>
      <c r="AW53" s="291"/>
      <c r="AX53" s="292"/>
    </row>
    <row r="54" spans="36:50" x14ac:dyDescent="0.25">
      <c r="AJ54" s="293"/>
      <c r="AK54" s="289"/>
      <c r="AL54" s="289"/>
      <c r="AM54" s="289"/>
      <c r="AN54" s="289"/>
      <c r="AO54" s="289"/>
      <c r="AP54" s="289"/>
      <c r="AQ54" s="291"/>
      <c r="AR54" s="291"/>
      <c r="AS54" s="291"/>
      <c r="AT54" s="291"/>
      <c r="AU54" s="291"/>
      <c r="AV54" s="292"/>
      <c r="AW54" s="291"/>
      <c r="AX54" s="292"/>
    </row>
    <row r="55" spans="36:50" x14ac:dyDescent="0.25">
      <c r="AJ55" s="298"/>
      <c r="AK55" s="283"/>
      <c r="AL55" s="283"/>
      <c r="AM55" s="283"/>
      <c r="AN55" s="298"/>
      <c r="AO55" s="298"/>
      <c r="AP55" s="283"/>
      <c r="AQ55" s="299"/>
      <c r="AR55" s="299"/>
      <c r="AS55" s="299"/>
      <c r="AT55" s="299"/>
      <c r="AU55" s="299"/>
      <c r="AV55" s="282"/>
      <c r="AW55" s="299"/>
      <c r="AX55" s="282"/>
    </row>
    <row r="56" spans="36:50" x14ac:dyDescent="0.25">
      <c r="AJ56" s="293"/>
      <c r="AK56" s="289"/>
      <c r="AL56" s="289"/>
      <c r="AM56" s="289"/>
      <c r="AN56" s="289"/>
      <c r="AO56" s="289"/>
      <c r="AP56" s="289"/>
      <c r="AQ56" s="291"/>
      <c r="AR56" s="291"/>
      <c r="AS56" s="291"/>
      <c r="AT56" s="291"/>
      <c r="AU56" s="291"/>
      <c r="AV56" s="292"/>
      <c r="AW56" s="291"/>
      <c r="AX56" s="292"/>
    </row>
    <row r="57" spans="36:50" x14ac:dyDescent="0.25">
      <c r="AJ57" s="298"/>
      <c r="AK57" s="283"/>
      <c r="AL57" s="283"/>
      <c r="AM57" s="283"/>
      <c r="AN57" s="298"/>
      <c r="AO57" s="298"/>
      <c r="AP57" s="283"/>
      <c r="AQ57" s="299"/>
      <c r="AR57" s="299"/>
      <c r="AS57" s="299"/>
      <c r="AT57" s="299"/>
      <c r="AU57" s="299"/>
      <c r="AV57" s="282"/>
      <c r="AW57" s="299"/>
      <c r="AX57" s="282"/>
    </row>
    <row r="58" spans="36:50" x14ac:dyDescent="0.25">
      <c r="AJ58" s="293"/>
      <c r="AK58" s="289"/>
      <c r="AL58" s="289"/>
      <c r="AM58" s="289"/>
      <c r="AN58" s="289"/>
      <c r="AO58" s="289"/>
      <c r="AP58" s="289"/>
      <c r="AQ58" s="291"/>
      <c r="AR58" s="291"/>
      <c r="AS58" s="291"/>
      <c r="AT58" s="291"/>
      <c r="AU58" s="291"/>
      <c r="AV58" s="292"/>
      <c r="AW58" s="291"/>
      <c r="AX58" s="292"/>
    </row>
    <row r="59" spans="36:50" x14ac:dyDescent="0.25">
      <c r="AJ59" s="293"/>
      <c r="AK59" s="289"/>
      <c r="AL59" s="289"/>
      <c r="AM59" s="289"/>
      <c r="AN59" s="289"/>
      <c r="AO59" s="289"/>
      <c r="AP59" s="289"/>
      <c r="AQ59" s="291"/>
      <c r="AR59" s="291"/>
      <c r="AS59" s="291"/>
      <c r="AT59" s="291"/>
      <c r="AU59" s="291"/>
      <c r="AV59" s="292"/>
      <c r="AW59" s="291"/>
      <c r="AX59" s="292"/>
    </row>
    <row r="60" spans="36:50" x14ac:dyDescent="0.25">
      <c r="AJ60" s="290"/>
      <c r="AK60" s="289"/>
      <c r="AL60" s="289"/>
      <c r="AM60" s="289"/>
      <c r="AN60" s="290"/>
      <c r="AO60" s="290"/>
      <c r="AP60" s="289"/>
      <c r="AQ60" s="291"/>
      <c r="AR60" s="291"/>
      <c r="AS60" s="291"/>
      <c r="AT60" s="291"/>
      <c r="AU60" s="291"/>
      <c r="AV60" s="292"/>
      <c r="AW60" s="291"/>
      <c r="AX60" s="292"/>
    </row>
    <row r="61" spans="36:50" x14ac:dyDescent="0.25">
      <c r="AJ61" s="293"/>
      <c r="AK61" s="289"/>
      <c r="AL61" s="289"/>
      <c r="AM61" s="289"/>
      <c r="AN61" s="289"/>
      <c r="AO61" s="289"/>
      <c r="AP61" s="289"/>
      <c r="AQ61" s="291"/>
      <c r="AR61" s="291"/>
      <c r="AS61" s="291"/>
      <c r="AT61" s="291"/>
      <c r="AU61" s="291"/>
      <c r="AV61" s="292"/>
      <c r="AW61" s="291"/>
      <c r="AX61" s="292"/>
    </row>
    <row r="62" spans="36:50" x14ac:dyDescent="0.25">
      <c r="AJ62" s="293"/>
      <c r="AK62" s="289"/>
      <c r="AL62" s="289"/>
      <c r="AM62" s="289"/>
      <c r="AN62" s="289"/>
      <c r="AO62" s="289"/>
      <c r="AP62" s="289"/>
      <c r="AQ62" s="291"/>
      <c r="AR62" s="291"/>
      <c r="AS62" s="291"/>
      <c r="AT62" s="291"/>
      <c r="AU62" s="291"/>
      <c r="AV62" s="292"/>
      <c r="AW62" s="291"/>
      <c r="AX62" s="292"/>
    </row>
    <row r="63" spans="36:50" x14ac:dyDescent="0.25">
      <c r="AJ63" s="298"/>
      <c r="AK63" s="283"/>
      <c r="AL63" s="283"/>
      <c r="AM63" s="283"/>
      <c r="AN63" s="298"/>
      <c r="AO63" s="298"/>
      <c r="AP63" s="283"/>
      <c r="AQ63" s="299"/>
      <c r="AR63" s="299"/>
      <c r="AS63" s="299"/>
      <c r="AT63" s="299"/>
      <c r="AU63" s="299"/>
      <c r="AV63" s="282"/>
      <c r="AW63" s="299"/>
      <c r="AX63" s="282"/>
    </row>
    <row r="64" spans="36:50" x14ac:dyDescent="0.25">
      <c r="AJ64" s="293"/>
      <c r="AK64" s="289"/>
      <c r="AL64" s="289"/>
      <c r="AM64" s="289"/>
      <c r="AN64" s="289"/>
      <c r="AO64" s="289"/>
      <c r="AP64" s="289"/>
      <c r="AQ64" s="291"/>
      <c r="AR64" s="291"/>
      <c r="AS64" s="291"/>
      <c r="AT64" s="291"/>
      <c r="AU64" s="291"/>
      <c r="AV64" s="292"/>
      <c r="AW64" s="291"/>
      <c r="AX64" s="292"/>
    </row>
    <row r="65" spans="36:50" x14ac:dyDescent="0.25">
      <c r="AJ65" s="290"/>
      <c r="AK65" s="289"/>
      <c r="AL65" s="289"/>
      <c r="AM65" s="289"/>
      <c r="AN65" s="290"/>
      <c r="AO65" s="290"/>
      <c r="AP65" s="289"/>
      <c r="AQ65" s="291"/>
      <c r="AR65" s="291"/>
      <c r="AS65" s="291"/>
      <c r="AT65" s="291"/>
      <c r="AU65" s="291"/>
      <c r="AV65" s="292"/>
      <c r="AW65" s="291"/>
      <c r="AX65" s="292"/>
    </row>
    <row r="66" spans="36:50" x14ac:dyDescent="0.25">
      <c r="AJ66" s="293"/>
      <c r="AK66" s="289"/>
      <c r="AL66" s="289"/>
      <c r="AM66" s="289"/>
      <c r="AN66" s="289"/>
      <c r="AO66" s="289"/>
      <c r="AP66" s="289"/>
      <c r="AQ66" s="291"/>
      <c r="AR66" s="291"/>
      <c r="AS66" s="291"/>
      <c r="AT66" s="291"/>
      <c r="AU66" s="291"/>
      <c r="AV66" s="292"/>
      <c r="AW66" s="291"/>
      <c r="AX66" s="292"/>
    </row>
    <row r="67" spans="36:50" x14ac:dyDescent="0.25">
      <c r="AJ67" s="310"/>
      <c r="AK67" s="289"/>
      <c r="AL67" s="289"/>
      <c r="AM67" s="289"/>
      <c r="AN67" s="292"/>
      <c r="AO67" s="292"/>
      <c r="AP67" s="289"/>
      <c r="AQ67" s="291"/>
      <c r="AR67" s="291"/>
      <c r="AS67" s="291"/>
      <c r="AT67" s="291"/>
      <c r="AU67" s="291"/>
      <c r="AV67" s="292"/>
      <c r="AW67" s="291"/>
      <c r="AX67" s="292"/>
    </row>
    <row r="68" spans="36:50" x14ac:dyDescent="0.25">
      <c r="AJ68" s="290"/>
      <c r="AK68" s="289"/>
      <c r="AL68" s="289"/>
      <c r="AM68" s="289"/>
      <c r="AN68" s="290"/>
      <c r="AO68" s="290"/>
      <c r="AP68" s="289"/>
      <c r="AQ68" s="291"/>
      <c r="AR68" s="291"/>
      <c r="AS68" s="291"/>
      <c r="AT68" s="291"/>
      <c r="AU68" s="291"/>
      <c r="AV68" s="292"/>
      <c r="AW68" s="291"/>
      <c r="AX68" s="292"/>
    </row>
    <row r="69" spans="36:50" x14ac:dyDescent="0.25">
      <c r="AJ69" s="293"/>
      <c r="AK69" s="289"/>
      <c r="AL69" s="289"/>
      <c r="AM69" s="289"/>
      <c r="AN69" s="289"/>
      <c r="AO69" s="289"/>
      <c r="AP69" s="289"/>
      <c r="AQ69" s="291"/>
      <c r="AR69" s="291"/>
      <c r="AS69" s="291"/>
      <c r="AT69" s="291"/>
      <c r="AU69" s="291"/>
      <c r="AV69" s="292"/>
      <c r="AW69" s="291"/>
      <c r="AX69" s="292"/>
    </row>
    <row r="70" spans="36:50" x14ac:dyDescent="0.25">
      <c r="AJ70" s="293"/>
      <c r="AK70" s="289"/>
      <c r="AL70" s="289"/>
      <c r="AM70" s="289"/>
      <c r="AN70" s="289"/>
      <c r="AO70" s="289"/>
      <c r="AP70" s="289"/>
      <c r="AQ70" s="291"/>
      <c r="AR70" s="291"/>
      <c r="AS70" s="291"/>
      <c r="AT70" s="291"/>
      <c r="AU70" s="291"/>
      <c r="AV70" s="292"/>
      <c r="AW70" s="291"/>
      <c r="AX70" s="292"/>
    </row>
    <row r="71" spans="36:50" x14ac:dyDescent="0.25">
      <c r="AJ71" s="290"/>
      <c r="AK71" s="289"/>
      <c r="AL71" s="289"/>
      <c r="AM71" s="289"/>
      <c r="AN71" s="290"/>
      <c r="AO71" s="290"/>
      <c r="AP71" s="289"/>
      <c r="AQ71" s="291"/>
      <c r="AR71" s="291"/>
      <c r="AS71" s="291"/>
      <c r="AT71" s="291"/>
      <c r="AU71" s="291"/>
      <c r="AV71" s="292"/>
      <c r="AW71" s="291"/>
      <c r="AX71" s="292"/>
    </row>
    <row r="72" spans="36:50" x14ac:dyDescent="0.25">
      <c r="AJ72" s="293"/>
      <c r="AK72" s="289"/>
      <c r="AL72" s="289"/>
      <c r="AM72" s="289"/>
      <c r="AN72" s="289"/>
      <c r="AO72" s="289"/>
      <c r="AP72" s="289"/>
      <c r="AQ72" s="291"/>
      <c r="AR72" s="291"/>
      <c r="AS72" s="291"/>
      <c r="AT72" s="291"/>
      <c r="AU72" s="291"/>
      <c r="AV72" s="292"/>
      <c r="AW72" s="291"/>
      <c r="AX72" s="292"/>
    </row>
    <row r="73" spans="36:50" x14ac:dyDescent="0.25">
      <c r="AJ73" s="293"/>
      <c r="AK73" s="289"/>
      <c r="AL73" s="289"/>
      <c r="AM73" s="289"/>
      <c r="AN73" s="289"/>
      <c r="AO73" s="289"/>
      <c r="AP73" s="289"/>
      <c r="AQ73" s="291"/>
      <c r="AR73" s="291"/>
      <c r="AS73" s="291"/>
      <c r="AT73" s="291"/>
      <c r="AU73" s="291"/>
      <c r="AV73" s="292"/>
      <c r="AW73" s="291"/>
      <c r="AX73" s="292"/>
    </row>
    <row r="74" spans="36:50" x14ac:dyDescent="0.25">
      <c r="AJ74" s="290"/>
      <c r="AK74" s="300"/>
      <c r="AL74" s="300"/>
      <c r="AM74" s="300"/>
      <c r="AN74" s="290"/>
      <c r="AO74" s="290"/>
      <c r="AP74" s="289"/>
      <c r="AQ74" s="291"/>
      <c r="AR74" s="291"/>
      <c r="AS74" s="291"/>
      <c r="AT74" s="291"/>
      <c r="AU74" s="291"/>
      <c r="AV74" s="292"/>
      <c r="AW74" s="291"/>
      <c r="AX74" s="292"/>
    </row>
    <row r="75" spans="36:50" x14ac:dyDescent="0.25">
      <c r="AJ75" s="293"/>
      <c r="AK75" s="289"/>
      <c r="AL75" s="289"/>
      <c r="AM75" s="289"/>
      <c r="AN75" s="289"/>
      <c r="AO75" s="289"/>
      <c r="AP75" s="289"/>
      <c r="AQ75" s="291"/>
      <c r="AR75" s="291"/>
      <c r="AS75" s="291"/>
      <c r="AT75" s="291"/>
      <c r="AU75" s="291"/>
      <c r="AV75" s="292"/>
      <c r="AW75" s="291"/>
      <c r="AX75" s="292"/>
    </row>
    <row r="76" spans="36:50" x14ac:dyDescent="0.25">
      <c r="AJ76" s="293"/>
      <c r="AK76" s="289"/>
      <c r="AL76" s="289"/>
      <c r="AM76" s="289"/>
      <c r="AN76" s="289"/>
      <c r="AO76" s="289"/>
      <c r="AP76" s="289"/>
      <c r="AQ76" s="291"/>
      <c r="AR76" s="291"/>
      <c r="AS76" s="291"/>
      <c r="AT76" s="291"/>
      <c r="AU76" s="291"/>
      <c r="AV76" s="292"/>
      <c r="AW76" s="291"/>
      <c r="AX76" s="292"/>
    </row>
    <row r="77" spans="36:50" x14ac:dyDescent="0.25">
      <c r="AJ77" s="290"/>
      <c r="AK77" s="289"/>
      <c r="AL77" s="289"/>
      <c r="AM77" s="289"/>
      <c r="AN77" s="290"/>
      <c r="AO77" s="290"/>
      <c r="AP77" s="289"/>
      <c r="AQ77" s="291"/>
      <c r="AR77" s="291"/>
      <c r="AS77" s="291"/>
      <c r="AT77" s="291"/>
      <c r="AU77" s="291"/>
      <c r="AV77" s="292"/>
      <c r="AW77" s="291"/>
      <c r="AX77" s="292"/>
    </row>
    <row r="78" spans="36:50" x14ac:dyDescent="0.25">
      <c r="AJ78" s="293"/>
      <c r="AK78" s="289"/>
      <c r="AL78" s="289"/>
      <c r="AM78" s="289"/>
      <c r="AN78" s="289"/>
      <c r="AO78" s="289"/>
      <c r="AP78" s="289"/>
      <c r="AQ78" s="291"/>
      <c r="AR78" s="291"/>
      <c r="AS78" s="291"/>
      <c r="AT78" s="291"/>
      <c r="AU78" s="291"/>
      <c r="AV78" s="292"/>
      <c r="AW78" s="291"/>
      <c r="AX78" s="292"/>
    </row>
    <row r="79" spans="36:50" x14ac:dyDescent="0.25">
      <c r="AJ79" s="293"/>
      <c r="AK79" s="289"/>
      <c r="AL79" s="289"/>
      <c r="AM79" s="289"/>
      <c r="AN79" s="289"/>
      <c r="AO79" s="289"/>
      <c r="AP79" s="289"/>
      <c r="AQ79" s="291"/>
      <c r="AR79" s="291"/>
      <c r="AS79" s="291"/>
      <c r="AT79" s="291"/>
      <c r="AU79" s="291"/>
      <c r="AV79" s="292"/>
      <c r="AW79" s="291"/>
      <c r="AX79" s="292"/>
    </row>
    <row r="80" spans="36:50" x14ac:dyDescent="0.25">
      <c r="AJ80" s="290"/>
      <c r="AK80" s="289"/>
      <c r="AL80" s="289"/>
      <c r="AM80" s="289"/>
      <c r="AN80" s="290"/>
      <c r="AO80" s="290"/>
      <c r="AP80" s="289"/>
      <c r="AQ80" s="291"/>
      <c r="AR80" s="291"/>
      <c r="AS80" s="291"/>
      <c r="AT80" s="291"/>
      <c r="AU80" s="291"/>
      <c r="AV80" s="292"/>
      <c r="AW80" s="291"/>
      <c r="AX80" s="292"/>
    </row>
    <row r="81" spans="36:50" x14ac:dyDescent="0.25">
      <c r="AJ81" s="290"/>
      <c r="AK81" s="289"/>
      <c r="AL81" s="289"/>
      <c r="AM81" s="289"/>
      <c r="AN81" s="290"/>
      <c r="AO81" s="290"/>
      <c r="AP81" s="289"/>
      <c r="AQ81" s="291"/>
      <c r="AR81" s="291"/>
      <c r="AS81" s="291"/>
      <c r="AT81" s="291"/>
      <c r="AU81" s="291"/>
      <c r="AV81" s="292"/>
      <c r="AW81" s="291"/>
      <c r="AX81" s="292"/>
    </row>
    <row r="82" spans="36:50" x14ac:dyDescent="0.25">
      <c r="AJ82" s="293"/>
      <c r="AK82" s="289"/>
      <c r="AL82" s="289"/>
      <c r="AM82" s="289"/>
      <c r="AN82" s="289"/>
      <c r="AO82" s="289"/>
      <c r="AP82" s="289"/>
      <c r="AQ82" s="291"/>
      <c r="AR82" s="291"/>
      <c r="AS82" s="291"/>
      <c r="AT82" s="291"/>
      <c r="AU82" s="291"/>
      <c r="AV82" s="292"/>
      <c r="AW82" s="291"/>
      <c r="AX82" s="292"/>
    </row>
    <row r="83" spans="36:50" x14ac:dyDescent="0.25">
      <c r="AJ83" s="293"/>
      <c r="AK83" s="289"/>
      <c r="AL83" s="289"/>
      <c r="AM83" s="289"/>
      <c r="AN83" s="289"/>
      <c r="AO83" s="289"/>
      <c r="AP83" s="289"/>
      <c r="AQ83" s="291"/>
      <c r="AR83" s="291"/>
      <c r="AS83" s="291"/>
      <c r="AT83" s="291"/>
      <c r="AU83" s="291"/>
      <c r="AV83" s="292"/>
      <c r="AW83" s="291"/>
      <c r="AX83" s="292"/>
    </row>
    <row r="84" spans="36:50" x14ac:dyDescent="0.25">
      <c r="AJ84" s="293"/>
      <c r="AK84" s="289"/>
      <c r="AL84" s="289"/>
      <c r="AM84" s="289"/>
      <c r="AN84" s="293"/>
      <c r="AO84" s="293"/>
      <c r="AP84" s="289"/>
      <c r="AQ84" s="291"/>
      <c r="AR84" s="291"/>
      <c r="AS84" s="291"/>
      <c r="AT84" s="291"/>
      <c r="AU84" s="291"/>
      <c r="AV84" s="292"/>
      <c r="AW84" s="291"/>
      <c r="AX84" s="292"/>
    </row>
    <row r="85" spans="36:50" x14ac:dyDescent="0.25">
      <c r="AJ85" s="293"/>
      <c r="AK85" s="289"/>
      <c r="AL85" s="289"/>
      <c r="AM85" s="289"/>
      <c r="AN85" s="289"/>
      <c r="AO85" s="289"/>
      <c r="AP85" s="289"/>
      <c r="AQ85" s="291"/>
      <c r="AR85" s="291"/>
      <c r="AS85" s="291"/>
      <c r="AT85" s="291"/>
      <c r="AU85" s="291"/>
      <c r="AV85" s="292"/>
      <c r="AW85" s="291"/>
      <c r="AX85" s="292"/>
    </row>
    <row r="86" spans="36:50" x14ac:dyDescent="0.25">
      <c r="AJ86" s="290"/>
      <c r="AK86" s="289"/>
      <c r="AL86" s="289"/>
      <c r="AM86" s="289"/>
      <c r="AN86" s="290"/>
      <c r="AO86" s="290"/>
      <c r="AP86" s="289"/>
      <c r="AQ86" s="291"/>
      <c r="AR86" s="291"/>
      <c r="AS86" s="291"/>
      <c r="AT86" s="291"/>
      <c r="AU86" s="291"/>
      <c r="AV86" s="292"/>
      <c r="AW86" s="291"/>
      <c r="AX86" s="292"/>
    </row>
    <row r="87" spans="36:50" x14ac:dyDescent="0.25">
      <c r="AJ87" s="290"/>
      <c r="AK87" s="289"/>
      <c r="AL87" s="289"/>
      <c r="AM87" s="289"/>
      <c r="AN87" s="290"/>
      <c r="AO87" s="290"/>
      <c r="AP87" s="289"/>
      <c r="AQ87" s="291"/>
      <c r="AR87" s="291"/>
      <c r="AS87" s="291"/>
      <c r="AT87" s="291"/>
      <c r="AU87" s="291"/>
      <c r="AV87" s="292"/>
      <c r="AW87" s="291"/>
      <c r="AX87" s="292"/>
    </row>
    <row r="88" spans="36:50" x14ac:dyDescent="0.25">
      <c r="AJ88" s="293"/>
      <c r="AK88" s="289"/>
      <c r="AL88" s="289"/>
      <c r="AM88" s="289"/>
      <c r="AN88" s="289"/>
      <c r="AO88" s="289"/>
      <c r="AP88" s="289"/>
      <c r="AQ88" s="291"/>
      <c r="AR88" s="291"/>
      <c r="AS88" s="291"/>
      <c r="AT88" s="291"/>
      <c r="AU88" s="291"/>
      <c r="AV88" s="292"/>
      <c r="AW88" s="291"/>
      <c r="AX88" s="292"/>
    </row>
    <row r="89" spans="36:50" x14ac:dyDescent="0.25">
      <c r="AJ89" s="290"/>
      <c r="AK89" s="289"/>
      <c r="AL89" s="289"/>
      <c r="AM89" s="289"/>
      <c r="AN89" s="290"/>
      <c r="AO89" s="290"/>
      <c r="AP89" s="289"/>
      <c r="AQ89" s="291"/>
      <c r="AR89" s="291"/>
      <c r="AS89" s="291"/>
      <c r="AT89" s="291"/>
      <c r="AU89" s="291"/>
      <c r="AV89" s="292"/>
      <c r="AW89" s="291"/>
      <c r="AX89" s="292"/>
    </row>
    <row r="90" spans="36:50" x14ac:dyDescent="0.25">
      <c r="AJ90" s="293"/>
      <c r="AK90" s="289"/>
      <c r="AL90" s="289"/>
      <c r="AM90" s="289"/>
      <c r="AN90" s="293"/>
      <c r="AO90" s="293"/>
      <c r="AP90" s="289"/>
      <c r="AQ90" s="291"/>
      <c r="AR90" s="291"/>
      <c r="AS90" s="291"/>
      <c r="AT90" s="291"/>
      <c r="AU90" s="291"/>
      <c r="AV90" s="292"/>
      <c r="AW90" s="291"/>
      <c r="AX90" s="292"/>
    </row>
    <row r="91" spans="36:50" x14ac:dyDescent="0.25">
      <c r="AJ91" s="293"/>
      <c r="AK91" s="289"/>
      <c r="AL91" s="289"/>
      <c r="AM91" s="289"/>
      <c r="AN91" s="293"/>
      <c r="AO91" s="293"/>
      <c r="AP91" s="289"/>
      <c r="AQ91" s="291"/>
      <c r="AR91" s="291"/>
      <c r="AS91" s="291"/>
      <c r="AT91" s="291"/>
      <c r="AU91" s="291"/>
      <c r="AV91" s="292"/>
      <c r="AW91" s="291"/>
      <c r="AX91" s="292"/>
    </row>
    <row r="92" spans="36:50" x14ac:dyDescent="0.25">
      <c r="AJ92" s="293"/>
      <c r="AK92" s="289"/>
      <c r="AL92" s="289"/>
      <c r="AM92" s="289"/>
      <c r="AN92" s="293"/>
      <c r="AO92" s="293"/>
      <c r="AP92" s="289"/>
      <c r="AQ92" s="291"/>
      <c r="AR92" s="291"/>
      <c r="AS92" s="291"/>
      <c r="AT92" s="291"/>
      <c r="AU92" s="291"/>
      <c r="AV92" s="292"/>
      <c r="AW92" s="291"/>
      <c r="AX92" s="292"/>
    </row>
    <row r="93" spans="36:50" x14ac:dyDescent="0.25">
      <c r="AJ93" s="293"/>
      <c r="AK93" s="289"/>
      <c r="AL93" s="289"/>
      <c r="AM93" s="289"/>
      <c r="AN93" s="293"/>
      <c r="AO93" s="293"/>
      <c r="AP93" s="289"/>
      <c r="AQ93" s="291"/>
      <c r="AR93" s="291"/>
      <c r="AS93" s="291"/>
      <c r="AT93" s="291"/>
      <c r="AU93" s="291"/>
      <c r="AV93" s="292"/>
      <c r="AW93" s="291"/>
      <c r="AX93" s="292"/>
    </row>
    <row r="94" spans="36:50" x14ac:dyDescent="0.25">
      <c r="AJ94" s="290"/>
      <c r="AK94" s="289"/>
      <c r="AL94" s="289"/>
      <c r="AM94" s="289"/>
      <c r="AN94" s="290"/>
      <c r="AO94" s="290"/>
      <c r="AP94" s="289"/>
      <c r="AQ94" s="291"/>
      <c r="AR94" s="291"/>
      <c r="AS94" s="291"/>
      <c r="AT94" s="291"/>
      <c r="AU94" s="291"/>
      <c r="AV94" s="292"/>
      <c r="AW94" s="291"/>
      <c r="AX94" s="292"/>
    </row>
    <row r="95" spans="36:50" x14ac:dyDescent="0.25">
      <c r="AJ95" s="293"/>
      <c r="AK95" s="289"/>
      <c r="AL95" s="289"/>
      <c r="AM95" s="289"/>
      <c r="AN95" s="293"/>
      <c r="AO95" s="293"/>
      <c r="AP95" s="289"/>
      <c r="AQ95" s="291"/>
      <c r="AR95" s="291"/>
      <c r="AS95" s="291"/>
      <c r="AT95" s="291"/>
      <c r="AU95" s="291"/>
      <c r="AV95" s="292"/>
      <c r="AW95" s="291"/>
      <c r="AX95" s="292"/>
    </row>
    <row r="96" spans="36:50" x14ac:dyDescent="0.25">
      <c r="AJ96" s="290"/>
      <c r="AK96" s="289"/>
      <c r="AL96" s="289"/>
      <c r="AM96" s="289"/>
      <c r="AN96" s="290"/>
      <c r="AO96" s="290"/>
      <c r="AP96" s="289"/>
      <c r="AQ96" s="291"/>
      <c r="AR96" s="291"/>
      <c r="AS96" s="291"/>
      <c r="AT96" s="291"/>
      <c r="AU96" s="291"/>
      <c r="AV96" s="292"/>
      <c r="AW96" s="291"/>
      <c r="AX96" s="292"/>
    </row>
    <row r="97" spans="36:50" x14ac:dyDescent="0.25">
      <c r="AJ97" s="293"/>
      <c r="AK97" s="289"/>
      <c r="AL97" s="289"/>
      <c r="AM97" s="289"/>
      <c r="AN97" s="293"/>
      <c r="AO97" s="293"/>
      <c r="AP97" s="289"/>
      <c r="AQ97" s="291"/>
      <c r="AR97" s="291"/>
      <c r="AS97" s="291"/>
      <c r="AT97" s="291"/>
      <c r="AU97" s="291"/>
      <c r="AV97" s="292"/>
      <c r="AW97" s="291"/>
      <c r="AX97" s="292"/>
    </row>
    <row r="98" spans="36:50" x14ac:dyDescent="0.25">
      <c r="AJ98" s="293"/>
      <c r="AK98" s="289"/>
      <c r="AL98" s="289"/>
      <c r="AM98" s="289"/>
      <c r="AN98" s="293"/>
      <c r="AO98" s="293"/>
      <c r="AP98" s="289"/>
      <c r="AQ98" s="291"/>
      <c r="AR98" s="291"/>
      <c r="AS98" s="291"/>
      <c r="AT98" s="291"/>
      <c r="AU98" s="291"/>
      <c r="AV98" s="292"/>
      <c r="AW98" s="291"/>
      <c r="AX98" s="292"/>
    </row>
    <row r="99" spans="36:50" x14ac:dyDescent="0.25">
      <c r="AJ99" s="293"/>
      <c r="AK99" s="289"/>
      <c r="AL99" s="289"/>
      <c r="AM99" s="289"/>
      <c r="AN99" s="293"/>
      <c r="AO99" s="293"/>
      <c r="AP99" s="289"/>
      <c r="AQ99" s="291"/>
      <c r="AR99" s="291"/>
      <c r="AS99" s="291"/>
      <c r="AT99" s="291"/>
      <c r="AU99" s="291"/>
      <c r="AV99" s="292"/>
      <c r="AW99" s="291"/>
      <c r="AX99" s="292"/>
    </row>
    <row r="100" spans="36:50" x14ac:dyDescent="0.25">
      <c r="AJ100" s="293"/>
      <c r="AK100" s="289"/>
      <c r="AL100" s="289"/>
      <c r="AM100" s="289"/>
      <c r="AN100" s="293"/>
      <c r="AO100" s="293"/>
      <c r="AP100" s="289"/>
      <c r="AQ100" s="291"/>
      <c r="AR100" s="291"/>
      <c r="AS100" s="291"/>
      <c r="AT100" s="291"/>
      <c r="AU100" s="291"/>
      <c r="AV100" s="292"/>
      <c r="AW100" s="291"/>
      <c r="AX100" s="292"/>
    </row>
    <row r="101" spans="36:50" x14ac:dyDescent="0.25">
      <c r="AJ101" s="290"/>
      <c r="AK101" s="289"/>
      <c r="AL101" s="289"/>
      <c r="AM101" s="289"/>
      <c r="AN101" s="290"/>
      <c r="AO101" s="290"/>
      <c r="AP101" s="289"/>
      <c r="AQ101" s="291"/>
      <c r="AR101" s="291"/>
      <c r="AS101" s="291"/>
      <c r="AT101" s="291"/>
      <c r="AU101" s="291"/>
      <c r="AV101" s="292"/>
      <c r="AW101" s="291"/>
      <c r="AX101" s="292"/>
    </row>
    <row r="102" spans="36:50" x14ac:dyDescent="0.25">
      <c r="AJ102" s="290"/>
      <c r="AK102" s="289"/>
      <c r="AL102" s="289"/>
      <c r="AM102" s="289"/>
      <c r="AN102" s="290"/>
      <c r="AO102" s="290"/>
      <c r="AP102" s="289"/>
      <c r="AQ102" s="291"/>
      <c r="AR102" s="291"/>
      <c r="AS102" s="291"/>
      <c r="AT102" s="291"/>
      <c r="AU102" s="291"/>
      <c r="AV102" s="292"/>
      <c r="AW102" s="291"/>
      <c r="AX102" s="292"/>
    </row>
    <row r="103" spans="36:50" x14ac:dyDescent="0.25">
      <c r="AJ103" s="290"/>
      <c r="AK103" s="289"/>
      <c r="AL103" s="289"/>
      <c r="AM103" s="289"/>
      <c r="AN103" s="290"/>
      <c r="AO103" s="290"/>
      <c r="AP103" s="289"/>
      <c r="AQ103" s="291"/>
      <c r="AR103" s="291"/>
      <c r="AS103" s="291"/>
      <c r="AT103" s="291"/>
      <c r="AU103" s="291"/>
      <c r="AV103" s="292"/>
      <c r="AW103" s="291"/>
      <c r="AX103" s="292"/>
    </row>
    <row r="104" spans="36:50" x14ac:dyDescent="0.25">
      <c r="AJ104" s="293"/>
      <c r="AK104" s="289"/>
      <c r="AL104" s="289"/>
      <c r="AM104" s="289"/>
      <c r="AN104" s="293"/>
      <c r="AO104" s="293"/>
      <c r="AP104" s="289"/>
      <c r="AQ104" s="291"/>
      <c r="AR104" s="291"/>
      <c r="AS104" s="291"/>
      <c r="AT104" s="291"/>
      <c r="AU104" s="291"/>
      <c r="AV104" s="292"/>
      <c r="AW104" s="291"/>
      <c r="AX104" s="292"/>
    </row>
    <row r="105" spans="36:50" x14ac:dyDescent="0.25">
      <c r="AJ105" s="293"/>
      <c r="AK105" s="289"/>
      <c r="AL105" s="289"/>
      <c r="AM105" s="289"/>
      <c r="AN105" s="293"/>
      <c r="AO105" s="293"/>
      <c r="AP105" s="289"/>
      <c r="AQ105" s="291"/>
      <c r="AR105" s="291"/>
      <c r="AS105" s="291"/>
      <c r="AT105" s="291"/>
      <c r="AU105" s="291"/>
      <c r="AV105" s="292"/>
      <c r="AW105" s="291"/>
      <c r="AX105" s="292"/>
    </row>
    <row r="106" spans="36:50" x14ac:dyDescent="0.25">
      <c r="AJ106" s="293"/>
      <c r="AK106" s="289"/>
      <c r="AL106" s="289"/>
      <c r="AM106" s="289"/>
      <c r="AN106" s="293"/>
      <c r="AO106" s="293"/>
      <c r="AP106" s="289"/>
      <c r="AQ106" s="291"/>
      <c r="AR106" s="291"/>
      <c r="AS106" s="291"/>
      <c r="AT106" s="291"/>
      <c r="AU106" s="291"/>
      <c r="AV106" s="292"/>
      <c r="AW106" s="291"/>
      <c r="AX106" s="292"/>
    </row>
    <row r="107" spans="36:50" x14ac:dyDescent="0.25">
      <c r="AJ107" s="290"/>
      <c r="AK107" s="291"/>
      <c r="AL107" s="289"/>
      <c r="AM107" s="286"/>
      <c r="AN107" s="304"/>
      <c r="AO107" s="291"/>
      <c r="AP107" s="292"/>
      <c r="AQ107" s="292"/>
      <c r="AR107" s="286"/>
      <c r="AS107" s="287"/>
      <c r="AT107" s="287"/>
      <c r="AU107" s="286"/>
      <c r="AV107" s="288"/>
      <c r="AW107" s="292"/>
      <c r="AX107" s="288"/>
    </row>
    <row r="108" spans="36:50" x14ac:dyDescent="0.25">
      <c r="AJ108" s="290"/>
      <c r="AK108" s="290"/>
      <c r="AL108" s="290"/>
      <c r="AM108" s="290"/>
      <c r="AN108" s="290"/>
      <c r="AO108" s="290"/>
      <c r="AP108" s="289"/>
      <c r="AQ108" s="291"/>
      <c r="AR108" s="291"/>
      <c r="AS108" s="291"/>
      <c r="AT108" s="291"/>
      <c r="AU108" s="291"/>
      <c r="AV108" s="292"/>
      <c r="AW108" s="291"/>
      <c r="AX108" s="292"/>
    </row>
    <row r="109" spans="36:50" x14ac:dyDescent="0.25">
      <c r="AJ109" s="293"/>
      <c r="AK109" s="289"/>
      <c r="AL109" s="289"/>
      <c r="AM109" s="289"/>
      <c r="AN109" s="293"/>
      <c r="AO109" s="293"/>
      <c r="AP109" s="289"/>
      <c r="AQ109" s="291"/>
      <c r="AR109" s="291"/>
      <c r="AS109" s="291"/>
      <c r="AT109" s="291"/>
      <c r="AU109" s="291"/>
      <c r="AV109" s="292"/>
      <c r="AW109" s="291"/>
      <c r="AX109" s="292"/>
    </row>
    <row r="110" spans="36:50" x14ac:dyDescent="0.25">
      <c r="AJ110" s="293"/>
      <c r="AK110" s="289"/>
      <c r="AL110" s="289"/>
      <c r="AM110" s="289"/>
      <c r="AN110" s="293"/>
      <c r="AO110" s="293"/>
      <c r="AP110" s="289"/>
      <c r="AQ110" s="291"/>
      <c r="AR110" s="291"/>
      <c r="AS110" s="291"/>
      <c r="AT110" s="291"/>
      <c r="AU110" s="291"/>
      <c r="AV110" s="292"/>
      <c r="AW110" s="291"/>
      <c r="AX110" s="292"/>
    </row>
    <row r="111" spans="36:50" x14ac:dyDescent="0.25">
      <c r="AJ111" s="293"/>
      <c r="AK111" s="289"/>
      <c r="AL111" s="289"/>
      <c r="AM111" s="289"/>
      <c r="AN111" s="293"/>
      <c r="AO111" s="293"/>
      <c r="AP111" s="289"/>
      <c r="AQ111" s="291"/>
      <c r="AR111" s="291"/>
      <c r="AS111" s="291"/>
      <c r="AT111" s="291"/>
      <c r="AU111" s="291"/>
      <c r="AV111" s="292"/>
      <c r="AW111" s="291"/>
      <c r="AX111" s="292"/>
    </row>
    <row r="112" spans="36:50" x14ac:dyDescent="0.25">
      <c r="AJ112" s="290"/>
      <c r="AK112" s="289"/>
      <c r="AL112" s="289"/>
      <c r="AM112" s="289"/>
      <c r="AN112" s="290"/>
      <c r="AO112" s="290"/>
      <c r="AP112" s="289"/>
      <c r="AQ112" s="291"/>
      <c r="AR112" s="291"/>
      <c r="AS112" s="291"/>
      <c r="AT112" s="291"/>
      <c r="AU112" s="291"/>
      <c r="AV112" s="292"/>
      <c r="AW112" s="291"/>
      <c r="AX112" s="292"/>
    </row>
    <row r="113" spans="36:50" x14ac:dyDescent="0.25">
      <c r="AJ113" s="293"/>
      <c r="AK113" s="289"/>
      <c r="AL113" s="289"/>
      <c r="AM113" s="289"/>
      <c r="AN113" s="293"/>
      <c r="AO113" s="293"/>
      <c r="AP113" s="289"/>
      <c r="AQ113" s="291"/>
      <c r="AR113" s="291"/>
      <c r="AS113" s="291"/>
      <c r="AT113" s="291"/>
      <c r="AU113" s="291"/>
      <c r="AV113" s="292"/>
      <c r="AW113" s="291"/>
      <c r="AX113" s="292"/>
    </row>
    <row r="114" spans="36:50" x14ac:dyDescent="0.25">
      <c r="AJ114" s="293"/>
      <c r="AK114" s="289"/>
      <c r="AL114" s="289"/>
      <c r="AM114" s="289"/>
      <c r="AN114" s="293"/>
      <c r="AO114" s="293"/>
      <c r="AP114" s="289"/>
      <c r="AQ114" s="291"/>
      <c r="AR114" s="291"/>
      <c r="AS114" s="291"/>
      <c r="AT114" s="291"/>
      <c r="AU114" s="291"/>
      <c r="AV114" s="292"/>
      <c r="AW114" s="291"/>
      <c r="AX114" s="292"/>
    </row>
    <row r="115" spans="36:50" x14ac:dyDescent="0.25">
      <c r="AJ115" s="290"/>
      <c r="AK115" s="289"/>
      <c r="AL115" s="289"/>
      <c r="AM115" s="289"/>
      <c r="AN115" s="290"/>
      <c r="AO115" s="290"/>
      <c r="AP115" s="289"/>
      <c r="AQ115" s="291"/>
      <c r="AR115" s="291"/>
      <c r="AS115" s="291"/>
      <c r="AT115" s="291"/>
      <c r="AU115" s="291"/>
      <c r="AV115" s="292"/>
      <c r="AW115" s="291"/>
      <c r="AX115" s="292"/>
    </row>
    <row r="116" spans="36:50" x14ac:dyDescent="0.25">
      <c r="AJ116" s="293"/>
      <c r="AK116" s="289"/>
      <c r="AL116" s="289"/>
      <c r="AM116" s="289"/>
      <c r="AN116" s="293"/>
      <c r="AO116" s="293"/>
      <c r="AP116" s="289"/>
      <c r="AQ116" s="291"/>
      <c r="AR116" s="291"/>
      <c r="AS116" s="291"/>
      <c r="AT116" s="291"/>
      <c r="AU116" s="291"/>
      <c r="AV116" s="292"/>
      <c r="AW116" s="291"/>
      <c r="AX116" s="292"/>
    </row>
    <row r="117" spans="36:50" x14ac:dyDescent="0.25">
      <c r="AJ117" s="293"/>
      <c r="AK117" s="289"/>
      <c r="AL117" s="289"/>
      <c r="AM117" s="289"/>
      <c r="AN117" s="293"/>
      <c r="AO117" s="293"/>
      <c r="AP117" s="289"/>
      <c r="AQ117" s="291"/>
      <c r="AR117" s="291"/>
      <c r="AS117" s="291"/>
      <c r="AT117" s="291"/>
      <c r="AU117" s="291"/>
      <c r="AV117" s="292"/>
      <c r="AW117" s="291"/>
      <c r="AX117" s="292"/>
    </row>
    <row r="118" spans="36:50" x14ac:dyDescent="0.25">
      <c r="AJ118" s="293"/>
      <c r="AK118" s="289"/>
      <c r="AL118" s="289"/>
      <c r="AM118" s="289"/>
      <c r="AN118" s="293"/>
      <c r="AO118" s="293"/>
      <c r="AP118" s="289"/>
      <c r="AQ118" s="291"/>
      <c r="AR118" s="291"/>
      <c r="AS118" s="291"/>
      <c r="AT118" s="291"/>
      <c r="AU118" s="291"/>
      <c r="AV118" s="292"/>
      <c r="AW118" s="291"/>
      <c r="AX118" s="292"/>
    </row>
    <row r="119" spans="36:50" x14ac:dyDescent="0.25">
      <c r="AJ119" s="290"/>
      <c r="AK119" s="289"/>
      <c r="AL119" s="289"/>
      <c r="AM119" s="289"/>
      <c r="AN119" s="290"/>
      <c r="AO119" s="290"/>
      <c r="AP119" s="289"/>
      <c r="AQ119" s="291"/>
      <c r="AR119" s="291"/>
      <c r="AS119" s="291"/>
      <c r="AT119" s="291"/>
      <c r="AU119" s="291"/>
      <c r="AV119" s="292"/>
      <c r="AW119" s="291"/>
      <c r="AX119" s="292"/>
    </row>
    <row r="120" spans="36:50" x14ac:dyDescent="0.25">
      <c r="AJ120" s="290"/>
      <c r="AK120" s="289"/>
      <c r="AL120" s="289"/>
      <c r="AM120" s="289"/>
      <c r="AN120" s="290"/>
      <c r="AO120" s="290"/>
      <c r="AP120" s="289"/>
      <c r="AQ120" s="291"/>
      <c r="AR120" s="291"/>
      <c r="AS120" s="291"/>
      <c r="AT120" s="291"/>
      <c r="AU120" s="291"/>
      <c r="AV120" s="292"/>
      <c r="AW120" s="291"/>
      <c r="AX120" s="292"/>
    </row>
    <row r="121" spans="36:50" x14ac:dyDescent="0.25">
      <c r="AJ121" s="293"/>
      <c r="AK121" s="289"/>
      <c r="AL121" s="289"/>
      <c r="AM121" s="289"/>
      <c r="AN121" s="293"/>
      <c r="AO121" s="293"/>
      <c r="AP121" s="289"/>
      <c r="AQ121" s="291"/>
      <c r="AR121" s="291"/>
      <c r="AS121" s="291"/>
      <c r="AT121" s="291"/>
      <c r="AU121" s="291"/>
      <c r="AV121" s="292"/>
      <c r="AW121" s="291"/>
      <c r="AX121" s="292"/>
    </row>
    <row r="122" spans="36:50" x14ac:dyDescent="0.25">
      <c r="AJ122" s="293"/>
      <c r="AK122" s="289"/>
      <c r="AL122" s="289"/>
      <c r="AM122" s="289"/>
      <c r="AN122" s="293"/>
      <c r="AO122" s="293"/>
      <c r="AP122" s="289"/>
      <c r="AQ122" s="291"/>
      <c r="AR122" s="291"/>
      <c r="AS122" s="291"/>
      <c r="AT122" s="291"/>
      <c r="AU122" s="291"/>
      <c r="AV122" s="292"/>
      <c r="AW122" s="291"/>
      <c r="AX122" s="292"/>
    </row>
    <row r="123" spans="36:50" x14ac:dyDescent="0.25">
      <c r="AJ123" s="290"/>
      <c r="AK123" s="289"/>
      <c r="AL123" s="289"/>
      <c r="AM123" s="289"/>
      <c r="AN123" s="290"/>
      <c r="AO123" s="290"/>
      <c r="AP123" s="289"/>
      <c r="AQ123" s="291"/>
      <c r="AR123" s="291"/>
      <c r="AS123" s="291"/>
      <c r="AT123" s="291"/>
      <c r="AU123" s="291"/>
      <c r="AV123" s="292"/>
      <c r="AW123" s="291"/>
      <c r="AX123" s="292"/>
    </row>
    <row r="124" spans="36:50" x14ac:dyDescent="0.25">
      <c r="AJ124" s="290"/>
      <c r="AK124" s="289"/>
      <c r="AL124" s="289"/>
      <c r="AM124" s="289"/>
      <c r="AN124" s="290"/>
      <c r="AO124" s="290"/>
      <c r="AP124" s="289"/>
      <c r="AQ124" s="291"/>
      <c r="AR124" s="291"/>
      <c r="AS124" s="291"/>
      <c r="AT124" s="291"/>
      <c r="AU124" s="291"/>
      <c r="AV124" s="292"/>
      <c r="AW124" s="291"/>
      <c r="AX124" s="292"/>
    </row>
    <row r="125" spans="36:50" x14ac:dyDescent="0.25">
      <c r="AJ125" s="293"/>
      <c r="AK125" s="289"/>
      <c r="AL125" s="289"/>
      <c r="AM125" s="289"/>
      <c r="AN125" s="289"/>
      <c r="AO125" s="289"/>
      <c r="AP125" s="289"/>
      <c r="AQ125" s="291"/>
      <c r="AR125" s="291"/>
      <c r="AS125" s="291"/>
      <c r="AT125" s="291"/>
      <c r="AU125" s="291"/>
      <c r="AV125" s="292"/>
      <c r="AW125" s="291"/>
      <c r="AX125" s="292"/>
    </row>
    <row r="126" spans="36:50" x14ac:dyDescent="0.25">
      <c r="AJ126" s="293"/>
      <c r="AK126" s="289"/>
      <c r="AL126" s="289"/>
      <c r="AM126" s="289"/>
      <c r="AN126" s="293"/>
      <c r="AO126" s="293"/>
      <c r="AP126" s="289"/>
      <c r="AQ126" s="291"/>
      <c r="AR126" s="291"/>
      <c r="AS126" s="291"/>
      <c r="AT126" s="291"/>
      <c r="AU126" s="291"/>
      <c r="AV126" s="292"/>
      <c r="AW126" s="291"/>
      <c r="AX126" s="292"/>
    </row>
    <row r="127" spans="36:50" x14ac:dyDescent="0.25">
      <c r="AJ127" s="293"/>
      <c r="AK127" s="289"/>
      <c r="AL127" s="289"/>
      <c r="AM127" s="289"/>
      <c r="AN127" s="293"/>
      <c r="AO127" s="293"/>
      <c r="AP127" s="289"/>
      <c r="AQ127" s="291"/>
      <c r="AR127" s="291"/>
      <c r="AS127" s="291"/>
      <c r="AT127" s="291"/>
      <c r="AU127" s="291"/>
      <c r="AV127" s="292"/>
      <c r="AW127" s="291"/>
      <c r="AX127" s="292"/>
    </row>
    <row r="128" spans="36:50" x14ac:dyDescent="0.25">
      <c r="AJ128" s="293"/>
      <c r="AK128" s="289"/>
      <c r="AL128" s="289"/>
      <c r="AM128" s="289"/>
      <c r="AN128" s="293"/>
      <c r="AO128" s="293"/>
      <c r="AP128" s="289"/>
      <c r="AQ128" s="291"/>
      <c r="AR128" s="291"/>
      <c r="AS128" s="291"/>
      <c r="AT128" s="291"/>
      <c r="AU128" s="291"/>
      <c r="AV128" s="292"/>
      <c r="AW128" s="291"/>
      <c r="AX128" s="292"/>
    </row>
    <row r="129" spans="36:50" x14ac:dyDescent="0.25">
      <c r="AJ129" s="293"/>
      <c r="AK129" s="289"/>
      <c r="AL129" s="289"/>
      <c r="AM129" s="289"/>
      <c r="AN129" s="293"/>
      <c r="AO129" s="293"/>
      <c r="AP129" s="289"/>
      <c r="AQ129" s="291"/>
      <c r="AR129" s="291"/>
      <c r="AS129" s="291"/>
      <c r="AT129" s="291"/>
      <c r="AU129" s="291"/>
      <c r="AV129" s="292"/>
      <c r="AW129" s="291"/>
      <c r="AX129" s="292"/>
    </row>
    <row r="130" spans="36:50" x14ac:dyDescent="0.25">
      <c r="AJ130" s="293"/>
      <c r="AK130" s="289"/>
      <c r="AL130" s="289"/>
      <c r="AM130" s="289"/>
      <c r="AN130" s="293"/>
      <c r="AO130" s="293"/>
      <c r="AP130" s="289"/>
      <c r="AQ130" s="291"/>
      <c r="AR130" s="291"/>
      <c r="AS130" s="291"/>
      <c r="AT130" s="291"/>
      <c r="AU130" s="291"/>
      <c r="AV130" s="292"/>
      <c r="AW130" s="291"/>
      <c r="AX130" s="292"/>
    </row>
    <row r="131" spans="36:50" x14ac:dyDescent="0.25">
      <c r="AJ131" s="290"/>
      <c r="AK131" s="289"/>
      <c r="AL131" s="289"/>
      <c r="AM131" s="289"/>
      <c r="AN131" s="290"/>
      <c r="AO131" s="290"/>
      <c r="AP131" s="289"/>
      <c r="AQ131" s="291"/>
      <c r="AR131" s="291"/>
      <c r="AS131" s="291"/>
      <c r="AT131" s="291"/>
      <c r="AU131" s="291"/>
      <c r="AV131" s="292"/>
      <c r="AW131" s="291"/>
      <c r="AX131" s="292"/>
    </row>
    <row r="132" spans="36:50" x14ac:dyDescent="0.25">
      <c r="AJ132" s="293"/>
      <c r="AK132" s="289"/>
      <c r="AL132" s="289"/>
      <c r="AM132" s="289"/>
      <c r="AN132" s="293"/>
      <c r="AO132" s="293"/>
      <c r="AP132" s="289"/>
      <c r="AQ132" s="291"/>
      <c r="AR132" s="291"/>
      <c r="AS132" s="291"/>
      <c r="AT132" s="291"/>
      <c r="AU132" s="291"/>
      <c r="AV132" s="292"/>
      <c r="AW132" s="291"/>
      <c r="AX132" s="292"/>
    </row>
    <row r="133" spans="36:50" x14ac:dyDescent="0.25">
      <c r="AJ133" s="293"/>
      <c r="AK133" s="289"/>
      <c r="AL133" s="289"/>
      <c r="AM133" s="289"/>
      <c r="AN133" s="293"/>
      <c r="AO133" s="293"/>
      <c r="AP133" s="289"/>
      <c r="AQ133" s="291"/>
      <c r="AR133" s="291"/>
      <c r="AS133" s="291"/>
      <c r="AT133" s="291"/>
      <c r="AU133" s="291"/>
      <c r="AV133" s="292"/>
      <c r="AW133" s="291"/>
      <c r="AX133" s="292"/>
    </row>
    <row r="134" spans="36:50" x14ac:dyDescent="0.25">
      <c r="AJ134" s="290"/>
      <c r="AK134" s="289"/>
      <c r="AL134" s="289"/>
      <c r="AM134" s="289"/>
      <c r="AN134" s="290"/>
      <c r="AO134" s="290"/>
      <c r="AP134" s="289"/>
      <c r="AQ134" s="291"/>
      <c r="AR134" s="291"/>
      <c r="AS134" s="291"/>
      <c r="AT134" s="291"/>
      <c r="AU134" s="291"/>
      <c r="AV134" s="292"/>
      <c r="AW134" s="291"/>
      <c r="AX134" s="292"/>
    </row>
    <row r="135" spans="36:50" x14ac:dyDescent="0.25">
      <c r="AJ135" s="293"/>
      <c r="AK135" s="289"/>
      <c r="AL135" s="289"/>
      <c r="AM135" s="289"/>
      <c r="AN135" s="293"/>
      <c r="AO135" s="293"/>
      <c r="AP135" s="289"/>
      <c r="AQ135" s="291"/>
      <c r="AR135" s="291"/>
      <c r="AS135" s="291"/>
      <c r="AT135" s="291"/>
      <c r="AU135" s="291"/>
      <c r="AV135" s="292"/>
      <c r="AW135" s="291"/>
      <c r="AX135" s="292"/>
    </row>
    <row r="136" spans="36:50" x14ac:dyDescent="0.25">
      <c r="AJ136" s="293"/>
      <c r="AK136" s="289"/>
      <c r="AL136" s="289"/>
      <c r="AM136" s="289"/>
      <c r="AN136" s="293"/>
      <c r="AO136" s="293"/>
      <c r="AP136" s="289"/>
      <c r="AQ136" s="291"/>
      <c r="AR136" s="291"/>
      <c r="AS136" s="291"/>
      <c r="AT136" s="291"/>
      <c r="AU136" s="291"/>
      <c r="AV136" s="292"/>
      <c r="AW136" s="291"/>
      <c r="AX136" s="292"/>
    </row>
    <row r="137" spans="36:50" x14ac:dyDescent="0.25">
      <c r="AJ137" s="281"/>
      <c r="AK137" s="283"/>
      <c r="AL137" s="283"/>
      <c r="AM137" s="283"/>
      <c r="AN137" s="281"/>
      <c r="AO137" s="281"/>
      <c r="AP137" s="283"/>
      <c r="AQ137" s="299"/>
      <c r="AR137" s="299"/>
      <c r="AS137" s="299"/>
      <c r="AT137" s="299"/>
      <c r="AU137" s="299"/>
      <c r="AV137" s="282"/>
      <c r="AW137" s="299"/>
      <c r="AX137" s="282"/>
    </row>
    <row r="138" spans="36:50" x14ac:dyDescent="0.25">
      <c r="AJ138" s="293"/>
      <c r="AK138" s="289"/>
      <c r="AL138" s="289"/>
      <c r="AM138" s="289"/>
      <c r="AN138" s="293"/>
      <c r="AO138" s="293"/>
      <c r="AP138" s="289"/>
      <c r="AQ138" s="291"/>
      <c r="AR138" s="291"/>
      <c r="AS138" s="291"/>
      <c r="AT138" s="291"/>
      <c r="AU138" s="291"/>
      <c r="AV138" s="292"/>
      <c r="AW138" s="291"/>
      <c r="AX138" s="292"/>
    </row>
    <row r="139" spans="36:50" x14ac:dyDescent="0.25">
      <c r="AJ139" s="293"/>
      <c r="AK139" s="289"/>
      <c r="AL139" s="289"/>
      <c r="AM139" s="289"/>
      <c r="AN139" s="293"/>
      <c r="AO139" s="293"/>
      <c r="AP139" s="289"/>
      <c r="AQ139" s="291"/>
      <c r="AR139" s="291"/>
      <c r="AS139" s="291"/>
      <c r="AT139" s="291"/>
      <c r="AU139" s="291"/>
      <c r="AV139" s="292"/>
      <c r="AW139" s="291"/>
      <c r="AX139" s="292"/>
    </row>
    <row r="140" spans="36:50" x14ac:dyDescent="0.25">
      <c r="AJ140" s="290"/>
      <c r="AK140" s="289"/>
      <c r="AL140" s="289"/>
      <c r="AM140" s="289"/>
      <c r="AN140" s="290"/>
      <c r="AO140" s="290"/>
      <c r="AP140" s="289"/>
      <c r="AQ140" s="291"/>
      <c r="AR140" s="291"/>
      <c r="AS140" s="291"/>
      <c r="AT140" s="291"/>
      <c r="AU140" s="291"/>
      <c r="AV140" s="292"/>
      <c r="AW140" s="291"/>
      <c r="AX140" s="292"/>
    </row>
    <row r="141" spans="36:50" x14ac:dyDescent="0.25">
      <c r="AJ141" s="293"/>
      <c r="AK141" s="289"/>
      <c r="AL141" s="289"/>
      <c r="AM141" s="289"/>
      <c r="AN141" s="293"/>
      <c r="AO141" s="293"/>
      <c r="AP141" s="289"/>
      <c r="AQ141" s="291"/>
      <c r="AR141" s="291"/>
      <c r="AS141" s="291"/>
      <c r="AT141" s="291"/>
      <c r="AU141" s="291"/>
      <c r="AV141" s="292"/>
      <c r="AW141" s="291"/>
      <c r="AX141" s="292"/>
    </row>
    <row r="142" spans="36:50" x14ac:dyDescent="0.25">
      <c r="AJ142" s="293"/>
      <c r="AK142" s="289"/>
      <c r="AL142" s="289"/>
      <c r="AM142" s="289"/>
      <c r="AN142" s="293"/>
      <c r="AO142" s="293"/>
      <c r="AP142" s="289"/>
      <c r="AQ142" s="291"/>
      <c r="AR142" s="291"/>
      <c r="AS142" s="291"/>
      <c r="AT142" s="291"/>
      <c r="AU142" s="291"/>
      <c r="AV142" s="292"/>
      <c r="AW142" s="291"/>
      <c r="AX142" s="292"/>
    </row>
    <row r="143" spans="36:50" x14ac:dyDescent="0.25">
      <c r="AJ143" s="290"/>
      <c r="AK143" s="289"/>
      <c r="AL143" s="289"/>
      <c r="AM143" s="289"/>
      <c r="AN143" s="290"/>
      <c r="AO143" s="290"/>
      <c r="AP143" s="289"/>
      <c r="AQ143" s="291"/>
      <c r="AR143" s="291"/>
      <c r="AS143" s="291"/>
      <c r="AT143" s="291"/>
      <c r="AU143" s="291"/>
      <c r="AV143" s="292"/>
      <c r="AW143" s="291"/>
      <c r="AX143" s="292"/>
    </row>
    <row r="144" spans="36:50" x14ac:dyDescent="0.25">
      <c r="AJ144" s="293"/>
      <c r="AK144" s="289"/>
      <c r="AL144" s="289"/>
      <c r="AM144" s="289"/>
      <c r="AN144" s="293"/>
      <c r="AO144" s="293"/>
      <c r="AP144" s="289"/>
      <c r="AQ144" s="291"/>
      <c r="AR144" s="291"/>
      <c r="AS144" s="291"/>
      <c r="AT144" s="291"/>
      <c r="AU144" s="291"/>
      <c r="AV144" s="292"/>
      <c r="AW144" s="291"/>
      <c r="AX144" s="292"/>
    </row>
    <row r="145" spans="36:50" x14ac:dyDescent="0.25">
      <c r="AJ145" s="293"/>
      <c r="AK145" s="289"/>
      <c r="AL145" s="289"/>
      <c r="AM145" s="289"/>
      <c r="AN145" s="293"/>
      <c r="AO145" s="293"/>
      <c r="AP145" s="289"/>
      <c r="AQ145" s="291"/>
      <c r="AR145" s="291"/>
      <c r="AS145" s="291"/>
      <c r="AT145" s="291"/>
      <c r="AU145" s="291"/>
      <c r="AV145" s="292"/>
      <c r="AW145" s="291"/>
      <c r="AX145" s="292"/>
    </row>
    <row r="146" spans="36:50" x14ac:dyDescent="0.25">
      <c r="AJ146" s="293"/>
      <c r="AK146" s="289"/>
      <c r="AL146" s="289"/>
      <c r="AM146" s="289"/>
      <c r="AN146" s="293"/>
      <c r="AO146" s="293"/>
      <c r="AP146" s="289"/>
      <c r="AQ146" s="291"/>
      <c r="AR146" s="291"/>
      <c r="AS146" s="291"/>
      <c r="AT146" s="291"/>
      <c r="AU146" s="291"/>
      <c r="AV146" s="292"/>
      <c r="AW146" s="291"/>
      <c r="AX146" s="292"/>
    </row>
    <row r="147" spans="36:50" x14ac:dyDescent="0.25">
      <c r="AJ147" s="293"/>
      <c r="AK147" s="289"/>
      <c r="AL147" s="289"/>
      <c r="AM147" s="289"/>
      <c r="AN147" s="293"/>
      <c r="AO147" s="293"/>
      <c r="AP147" s="289"/>
      <c r="AQ147" s="291"/>
      <c r="AR147" s="291"/>
      <c r="AS147" s="291"/>
      <c r="AT147" s="291"/>
      <c r="AU147" s="291"/>
      <c r="AV147" s="292"/>
      <c r="AW147" s="291"/>
      <c r="AX147" s="292"/>
    </row>
    <row r="148" spans="36:50" x14ac:dyDescent="0.25">
      <c r="AJ148" s="293"/>
      <c r="AK148" s="289"/>
      <c r="AL148" s="289"/>
      <c r="AM148" s="289"/>
      <c r="AN148" s="293"/>
      <c r="AO148" s="293"/>
      <c r="AP148" s="289"/>
      <c r="AQ148" s="291"/>
      <c r="AR148" s="291"/>
      <c r="AS148" s="291"/>
      <c r="AT148" s="291"/>
      <c r="AU148" s="291"/>
      <c r="AV148" s="292"/>
      <c r="AW148" s="291"/>
      <c r="AX148" s="292"/>
    </row>
    <row r="149" spans="36:50" x14ac:dyDescent="0.25">
      <c r="AJ149" s="293"/>
      <c r="AK149" s="289"/>
      <c r="AL149" s="289"/>
      <c r="AM149" s="289"/>
      <c r="AN149" s="289"/>
      <c r="AO149" s="293"/>
      <c r="AP149" s="289"/>
      <c r="AQ149" s="291"/>
      <c r="AR149" s="291"/>
      <c r="AS149" s="291"/>
      <c r="AT149" s="291"/>
      <c r="AU149" s="291"/>
      <c r="AV149" s="292"/>
      <c r="AW149" s="291"/>
      <c r="AX149" s="292"/>
    </row>
    <row r="150" spans="36:50" x14ac:dyDescent="0.25">
      <c r="AJ150" s="293"/>
      <c r="AK150" s="289"/>
      <c r="AL150" s="289"/>
      <c r="AM150" s="289"/>
      <c r="AN150" s="293"/>
      <c r="AO150" s="293"/>
      <c r="AP150" s="289"/>
      <c r="AQ150" s="291"/>
      <c r="AR150" s="291"/>
      <c r="AS150" s="291"/>
      <c r="AT150" s="291"/>
      <c r="AU150" s="291"/>
      <c r="AV150" s="292"/>
      <c r="AW150" s="291"/>
      <c r="AX150" s="292"/>
    </row>
    <row r="151" spans="36:50" x14ac:dyDescent="0.25">
      <c r="AJ151" s="293"/>
      <c r="AK151" s="289"/>
      <c r="AL151" s="289"/>
      <c r="AM151" s="289"/>
      <c r="AN151" s="293"/>
      <c r="AO151" s="293"/>
      <c r="AP151" s="289"/>
      <c r="AQ151" s="291"/>
      <c r="AR151" s="291"/>
      <c r="AS151" s="291"/>
      <c r="AT151" s="291"/>
      <c r="AU151" s="291"/>
      <c r="AV151" s="292"/>
      <c r="AW151" s="291"/>
      <c r="AX151" s="292"/>
    </row>
    <row r="152" spans="36:50" x14ac:dyDescent="0.25">
      <c r="AJ152" s="290"/>
      <c r="AK152" s="289"/>
      <c r="AL152" s="289"/>
      <c r="AM152" s="289"/>
      <c r="AN152" s="290"/>
      <c r="AO152" s="290"/>
      <c r="AP152" s="289"/>
      <c r="AQ152" s="291"/>
      <c r="AR152" s="291"/>
      <c r="AS152" s="291"/>
      <c r="AT152" s="291"/>
      <c r="AU152" s="291"/>
      <c r="AV152" s="292"/>
      <c r="AW152" s="291"/>
      <c r="AX152" s="292"/>
    </row>
    <row r="153" spans="36:50" x14ac:dyDescent="0.25">
      <c r="AJ153" s="290"/>
      <c r="AK153" s="289"/>
      <c r="AL153" s="289"/>
      <c r="AM153" s="289"/>
      <c r="AN153" s="290"/>
      <c r="AO153" s="290"/>
      <c r="AP153" s="289"/>
      <c r="AQ153" s="291"/>
      <c r="AR153" s="291"/>
      <c r="AS153" s="291"/>
      <c r="AT153" s="291"/>
      <c r="AU153" s="291"/>
      <c r="AV153" s="292"/>
      <c r="AW153" s="291"/>
      <c r="AX153" s="292"/>
    </row>
    <row r="154" spans="36:50" x14ac:dyDescent="0.25">
      <c r="AJ154" s="293"/>
      <c r="AK154" s="289"/>
      <c r="AL154" s="289"/>
      <c r="AM154" s="289"/>
      <c r="AN154" s="293"/>
      <c r="AO154" s="293"/>
      <c r="AP154" s="289"/>
      <c r="AQ154" s="291"/>
      <c r="AR154" s="291"/>
      <c r="AS154" s="291"/>
      <c r="AT154" s="291"/>
      <c r="AU154" s="291"/>
      <c r="AV154" s="292"/>
      <c r="AW154" s="291"/>
      <c r="AX154" s="292"/>
    </row>
    <row r="155" spans="36:50" x14ac:dyDescent="0.25">
      <c r="AJ155" s="293"/>
      <c r="AK155" s="289"/>
      <c r="AL155" s="289"/>
      <c r="AM155" s="289"/>
      <c r="AN155" s="293"/>
      <c r="AO155" s="293"/>
      <c r="AP155" s="289"/>
      <c r="AQ155" s="291"/>
      <c r="AR155" s="291"/>
      <c r="AS155" s="291"/>
      <c r="AT155" s="291"/>
      <c r="AU155" s="291"/>
      <c r="AV155" s="292"/>
      <c r="AW155" s="291"/>
      <c r="AX155" s="292"/>
    </row>
    <row r="156" spans="36:50" x14ac:dyDescent="0.25">
      <c r="AJ156" s="301"/>
      <c r="AK156" s="294"/>
      <c r="AL156" s="294"/>
      <c r="AM156" s="294"/>
      <c r="AN156" s="301"/>
      <c r="AO156" s="301"/>
      <c r="AP156" s="294"/>
      <c r="AQ156" s="296"/>
      <c r="AR156" s="296"/>
      <c r="AS156" s="296"/>
      <c r="AT156" s="296"/>
      <c r="AU156" s="296"/>
      <c r="AV156" s="296"/>
      <c r="AW156" s="296"/>
      <c r="AX156" s="297"/>
    </row>
    <row r="157" spans="36:50" x14ac:dyDescent="0.25">
      <c r="AJ157" s="295"/>
      <c r="AK157" s="294"/>
      <c r="AL157" s="294"/>
      <c r="AM157" s="294"/>
      <c r="AN157" s="295"/>
      <c r="AO157" s="295"/>
      <c r="AP157" s="294"/>
      <c r="AQ157" s="296"/>
      <c r="AR157" s="296"/>
      <c r="AS157" s="296"/>
      <c r="AT157" s="296"/>
      <c r="AU157" s="296"/>
      <c r="AV157" s="296"/>
      <c r="AW157" s="296"/>
      <c r="AX157" s="297"/>
    </row>
    <row r="158" spans="36:50" x14ac:dyDescent="0.25">
      <c r="AJ158" s="295"/>
      <c r="AK158" s="294"/>
      <c r="AL158" s="294"/>
      <c r="AM158" s="294"/>
      <c r="AN158" s="295"/>
      <c r="AO158" s="295"/>
      <c r="AP158" s="294"/>
      <c r="AQ158" s="296"/>
      <c r="AR158" s="296"/>
      <c r="AS158" s="296"/>
      <c r="AT158" s="296"/>
      <c r="AU158" s="296"/>
      <c r="AV158" s="296"/>
      <c r="AW158" s="296"/>
      <c r="AX158" s="297"/>
    </row>
    <row r="159" spans="36:50" x14ac:dyDescent="0.25">
      <c r="AJ159" s="295"/>
      <c r="AK159" s="294"/>
      <c r="AL159" s="294"/>
      <c r="AM159" s="294"/>
      <c r="AN159" s="295"/>
      <c r="AO159" s="295"/>
      <c r="AP159" s="294"/>
      <c r="AQ159" s="296"/>
      <c r="AR159" s="296"/>
      <c r="AS159" s="296"/>
      <c r="AT159" s="296"/>
      <c r="AU159" s="296"/>
      <c r="AV159" s="296"/>
      <c r="AW159" s="296"/>
      <c r="AX159" s="297"/>
    </row>
    <row r="160" spans="36:50" x14ac:dyDescent="0.25">
      <c r="AJ160" s="301"/>
      <c r="AK160" s="294"/>
      <c r="AL160" s="294"/>
      <c r="AM160" s="294"/>
      <c r="AN160" s="301"/>
      <c r="AO160" s="301"/>
      <c r="AP160" s="294"/>
      <c r="AQ160" s="296"/>
      <c r="AR160" s="296"/>
      <c r="AS160" s="296"/>
      <c r="AT160" s="296"/>
      <c r="AU160" s="296"/>
      <c r="AV160" s="296"/>
      <c r="AW160" s="296"/>
      <c r="AX160" s="297"/>
    </row>
    <row r="161" spans="36:50" x14ac:dyDescent="0.25">
      <c r="AJ161" s="295"/>
      <c r="AK161" s="294"/>
      <c r="AL161" s="294"/>
      <c r="AM161" s="294"/>
      <c r="AN161" s="295"/>
      <c r="AO161" s="295"/>
      <c r="AP161" s="294"/>
      <c r="AQ161" s="296"/>
      <c r="AR161" s="296"/>
      <c r="AS161" s="296"/>
      <c r="AT161" s="296"/>
      <c r="AU161" s="296"/>
      <c r="AV161" s="296"/>
      <c r="AW161" s="296"/>
      <c r="AX161" s="297"/>
    </row>
    <row r="162" spans="36:50" x14ac:dyDescent="0.25">
      <c r="AJ162" s="301"/>
      <c r="AK162" s="294"/>
      <c r="AL162" s="294"/>
      <c r="AM162" s="294"/>
      <c r="AN162" s="294"/>
      <c r="AO162" s="294"/>
      <c r="AP162" s="294"/>
      <c r="AQ162" s="296"/>
      <c r="AR162" s="296"/>
      <c r="AS162" s="296"/>
      <c r="AT162" s="296"/>
      <c r="AU162" s="296"/>
      <c r="AV162" s="296"/>
      <c r="AW162" s="296"/>
      <c r="AX162" s="297"/>
    </row>
    <row r="163" spans="36:50" x14ac:dyDescent="0.25">
      <c r="AJ163" s="295"/>
      <c r="AK163" s="294"/>
      <c r="AL163" s="294"/>
      <c r="AM163" s="294"/>
      <c r="AN163" s="295"/>
      <c r="AO163" s="295"/>
      <c r="AP163" s="294"/>
      <c r="AQ163" s="296"/>
      <c r="AR163" s="296"/>
      <c r="AS163" s="296"/>
      <c r="AT163" s="296"/>
      <c r="AU163" s="296"/>
      <c r="AV163" s="296"/>
      <c r="AW163" s="296"/>
      <c r="AX163" s="297"/>
    </row>
    <row r="164" spans="36:50" x14ac:dyDescent="0.25">
      <c r="AJ164" s="301"/>
      <c r="AK164" s="294"/>
      <c r="AL164" s="294"/>
      <c r="AM164" s="294"/>
      <c r="AN164" s="301"/>
      <c r="AO164" s="301"/>
      <c r="AP164" s="294"/>
      <c r="AQ164" s="296"/>
      <c r="AR164" s="296"/>
      <c r="AS164" s="296"/>
      <c r="AT164" s="296"/>
      <c r="AU164" s="296"/>
      <c r="AV164" s="296"/>
      <c r="AW164" s="296"/>
      <c r="AX164" s="297"/>
    </row>
    <row r="165" spans="36:50" x14ac:dyDescent="0.25">
      <c r="AJ165" s="295"/>
      <c r="AK165" s="294"/>
      <c r="AL165" s="294"/>
      <c r="AM165" s="294"/>
      <c r="AN165" s="295"/>
      <c r="AO165" s="295"/>
      <c r="AP165" s="294"/>
      <c r="AQ165" s="296"/>
      <c r="AR165" s="296"/>
      <c r="AS165" s="296"/>
      <c r="AT165" s="296"/>
      <c r="AU165" s="296"/>
      <c r="AV165" s="296"/>
      <c r="AW165" s="296"/>
      <c r="AX165" s="297"/>
    </row>
    <row r="166" spans="36:50" x14ac:dyDescent="0.25">
      <c r="AJ166" s="301"/>
      <c r="AK166" s="294"/>
      <c r="AL166" s="294"/>
      <c r="AM166" s="294"/>
      <c r="AN166" s="294"/>
      <c r="AO166" s="294"/>
      <c r="AP166" s="294"/>
      <c r="AQ166" s="296"/>
      <c r="AR166" s="296"/>
      <c r="AS166" s="296"/>
      <c r="AT166" s="296"/>
      <c r="AU166" s="296"/>
      <c r="AV166" s="296"/>
      <c r="AW166" s="296"/>
      <c r="AX166" s="297"/>
    </row>
    <row r="167" spans="36:50" x14ac:dyDescent="0.25">
      <c r="AJ167" s="295"/>
      <c r="AK167" s="294"/>
      <c r="AL167" s="294"/>
      <c r="AM167" s="294"/>
      <c r="AN167" s="295"/>
      <c r="AO167" s="295"/>
      <c r="AP167" s="294"/>
      <c r="AQ167" s="296"/>
      <c r="AR167" s="296"/>
      <c r="AS167" s="296"/>
      <c r="AT167" s="296"/>
      <c r="AU167" s="296"/>
      <c r="AV167" s="296"/>
      <c r="AW167" s="296"/>
      <c r="AX167" s="297"/>
    </row>
    <row r="168" spans="36:50" x14ac:dyDescent="0.25">
      <c r="AJ168" s="301"/>
      <c r="AK168" s="294"/>
      <c r="AL168" s="294"/>
      <c r="AM168" s="294"/>
      <c r="AN168" s="301"/>
      <c r="AO168" s="301"/>
      <c r="AP168" s="294"/>
      <c r="AQ168" s="296"/>
      <c r="AR168" s="296"/>
      <c r="AS168" s="296"/>
      <c r="AT168" s="296"/>
      <c r="AU168" s="296"/>
      <c r="AV168" s="296"/>
      <c r="AW168" s="296"/>
      <c r="AX168" s="297"/>
    </row>
    <row r="169" spans="36:50" x14ac:dyDescent="0.25">
      <c r="AJ169" s="295"/>
      <c r="AK169" s="294"/>
      <c r="AL169" s="294"/>
      <c r="AM169" s="294"/>
      <c r="AN169" s="295"/>
      <c r="AO169" s="295"/>
      <c r="AP169" s="294"/>
      <c r="AQ169" s="296"/>
      <c r="AR169" s="296"/>
      <c r="AS169" s="296"/>
      <c r="AT169" s="296"/>
      <c r="AU169" s="296"/>
      <c r="AV169" s="296"/>
      <c r="AW169" s="296"/>
      <c r="AX169" s="297"/>
    </row>
    <row r="170" spans="36:50" x14ac:dyDescent="0.25">
      <c r="AJ170" s="301"/>
      <c r="AK170" s="294"/>
      <c r="AL170" s="294"/>
      <c r="AM170" s="294"/>
      <c r="AN170" s="301"/>
      <c r="AO170" s="301"/>
      <c r="AP170" s="294"/>
      <c r="AQ170" s="296"/>
      <c r="AR170" s="296"/>
      <c r="AS170" s="296"/>
      <c r="AT170" s="296"/>
      <c r="AU170" s="296"/>
      <c r="AV170" s="296"/>
      <c r="AW170" s="296"/>
      <c r="AX170" s="297"/>
    </row>
    <row r="171" spans="36:50" x14ac:dyDescent="0.25">
      <c r="AJ171" s="301"/>
      <c r="AK171" s="294"/>
      <c r="AL171" s="294"/>
      <c r="AM171" s="294"/>
      <c r="AN171" s="301"/>
      <c r="AO171" s="301"/>
      <c r="AP171" s="294"/>
      <c r="AQ171" s="296"/>
      <c r="AR171" s="296"/>
      <c r="AS171" s="296"/>
      <c r="AT171" s="296"/>
      <c r="AU171" s="296"/>
      <c r="AV171" s="296"/>
      <c r="AW171" s="296"/>
      <c r="AX171" s="297"/>
    </row>
    <row r="172" spans="36:50" x14ac:dyDescent="0.25">
      <c r="AJ172" s="301"/>
      <c r="AK172" s="294"/>
      <c r="AL172" s="294"/>
      <c r="AM172" s="294"/>
      <c r="AN172" s="294"/>
      <c r="AO172" s="294"/>
      <c r="AP172" s="294"/>
      <c r="AQ172" s="296"/>
      <c r="AR172" s="296"/>
      <c r="AS172" s="296"/>
      <c r="AT172" s="296"/>
      <c r="AU172" s="296"/>
      <c r="AV172" s="296"/>
      <c r="AW172" s="296"/>
      <c r="AX172" s="297"/>
    </row>
    <row r="173" spans="36:50" x14ac:dyDescent="0.25">
      <c r="AJ173" s="295"/>
      <c r="AK173" s="294"/>
      <c r="AL173" s="294"/>
      <c r="AM173" s="294"/>
      <c r="AN173" s="295"/>
      <c r="AO173" s="295"/>
      <c r="AP173" s="294"/>
      <c r="AQ173" s="296"/>
      <c r="AR173" s="296"/>
      <c r="AS173" s="296"/>
      <c r="AT173" s="296"/>
      <c r="AU173" s="296"/>
      <c r="AV173" s="296"/>
      <c r="AW173" s="296"/>
      <c r="AX173" s="297"/>
    </row>
    <row r="174" spans="36:50" x14ac:dyDescent="0.25">
      <c r="AJ174" s="301"/>
      <c r="AK174" s="294"/>
      <c r="AL174" s="294"/>
      <c r="AM174" s="294"/>
      <c r="AN174" s="294"/>
      <c r="AO174" s="294"/>
      <c r="AP174" s="294"/>
      <c r="AQ174" s="296"/>
      <c r="AR174" s="296"/>
      <c r="AS174" s="296"/>
      <c r="AT174" s="296"/>
      <c r="AU174" s="296"/>
      <c r="AV174" s="296"/>
      <c r="AW174" s="296"/>
      <c r="AX174" s="297"/>
    </row>
    <row r="175" spans="36:50" x14ac:dyDescent="0.25">
      <c r="AJ175" s="295"/>
      <c r="AK175" s="294"/>
      <c r="AL175" s="294"/>
      <c r="AM175" s="294"/>
      <c r="AN175" s="295"/>
      <c r="AO175" s="295"/>
      <c r="AP175" s="294"/>
      <c r="AQ175" s="296"/>
      <c r="AR175" s="296"/>
      <c r="AS175" s="296"/>
      <c r="AT175" s="296"/>
      <c r="AU175" s="296"/>
      <c r="AV175" s="296"/>
      <c r="AW175" s="296"/>
      <c r="AX175" s="297"/>
    </row>
    <row r="176" spans="36:50" x14ac:dyDescent="0.25">
      <c r="AJ176" s="301"/>
      <c r="AK176" s="294"/>
      <c r="AL176" s="294"/>
      <c r="AM176" s="294"/>
      <c r="AN176" s="301"/>
      <c r="AO176" s="301"/>
      <c r="AP176" s="294"/>
      <c r="AQ176" s="296"/>
      <c r="AR176" s="296"/>
      <c r="AS176" s="296"/>
      <c r="AT176" s="296"/>
      <c r="AU176" s="296"/>
      <c r="AV176" s="296"/>
      <c r="AW176" s="296"/>
      <c r="AX176" s="297"/>
    </row>
    <row r="177" spans="36:50" x14ac:dyDescent="0.25">
      <c r="AJ177" s="301"/>
      <c r="AK177" s="294"/>
      <c r="AL177" s="294"/>
      <c r="AM177" s="294"/>
      <c r="AN177" s="301"/>
      <c r="AO177" s="301"/>
      <c r="AP177" s="294"/>
      <c r="AQ177" s="296"/>
      <c r="AR177" s="296"/>
      <c r="AS177" s="296"/>
      <c r="AT177" s="296"/>
      <c r="AU177" s="296"/>
      <c r="AV177" s="296"/>
      <c r="AW177" s="296"/>
      <c r="AX177" s="297"/>
    </row>
    <row r="178" spans="36:50" x14ac:dyDescent="0.25">
      <c r="AJ178" s="301"/>
      <c r="AK178" s="294"/>
      <c r="AL178" s="294"/>
      <c r="AM178" s="294"/>
      <c r="AN178" s="301"/>
      <c r="AO178" s="301"/>
      <c r="AP178" s="294"/>
      <c r="AQ178" s="296"/>
      <c r="AR178" s="296"/>
      <c r="AS178" s="296"/>
      <c r="AT178" s="296"/>
      <c r="AU178" s="296"/>
      <c r="AV178" s="296"/>
      <c r="AW178" s="296"/>
      <c r="AX178" s="297"/>
    </row>
    <row r="179" spans="36:50" x14ac:dyDescent="0.25">
      <c r="AJ179" s="301"/>
      <c r="AK179" s="294"/>
      <c r="AL179" s="294"/>
      <c r="AM179" s="294"/>
      <c r="AN179" s="294"/>
      <c r="AO179" s="294"/>
      <c r="AP179" s="294"/>
      <c r="AQ179" s="296"/>
      <c r="AR179" s="296"/>
      <c r="AS179" s="296"/>
      <c r="AT179" s="296"/>
      <c r="AU179" s="296"/>
      <c r="AV179" s="296"/>
      <c r="AW179" s="296"/>
      <c r="AX179" s="297"/>
    </row>
    <row r="180" spans="36:50" x14ac:dyDescent="0.25">
      <c r="AJ180" s="301"/>
      <c r="AK180" s="294"/>
      <c r="AL180" s="294"/>
      <c r="AM180" s="294"/>
      <c r="AN180" s="301"/>
      <c r="AO180" s="301"/>
      <c r="AP180" s="294"/>
      <c r="AQ180" s="296"/>
      <c r="AR180" s="296"/>
      <c r="AS180" s="296"/>
      <c r="AT180" s="296"/>
      <c r="AU180" s="296"/>
      <c r="AV180" s="296"/>
      <c r="AW180" s="296"/>
      <c r="AX180" s="297"/>
    </row>
    <row r="181" spans="36:50" x14ac:dyDescent="0.25">
      <c r="AJ181" s="301"/>
      <c r="AK181" s="294"/>
      <c r="AL181" s="294"/>
      <c r="AM181" s="294"/>
      <c r="AN181" s="294"/>
      <c r="AO181" s="294"/>
      <c r="AP181" s="294"/>
      <c r="AQ181" s="296"/>
      <c r="AR181" s="296"/>
      <c r="AS181" s="296"/>
      <c r="AT181" s="296"/>
      <c r="AU181" s="296"/>
      <c r="AV181" s="296"/>
      <c r="AW181" s="296"/>
      <c r="AX181" s="297"/>
    </row>
    <row r="182" spans="36:50" x14ac:dyDescent="0.25">
      <c r="AJ182" s="301"/>
      <c r="AK182" s="294"/>
      <c r="AL182" s="294"/>
      <c r="AM182" s="294"/>
      <c r="AN182" s="301"/>
      <c r="AO182" s="301"/>
      <c r="AP182" s="294"/>
      <c r="AQ182" s="296"/>
      <c r="AR182" s="296"/>
      <c r="AS182" s="296"/>
      <c r="AT182" s="296"/>
      <c r="AU182" s="296"/>
      <c r="AV182" s="296"/>
      <c r="AW182" s="296"/>
      <c r="AX182" s="297"/>
    </row>
    <row r="183" spans="36:50" x14ac:dyDescent="0.25">
      <c r="AJ183" s="301"/>
      <c r="AK183" s="294"/>
      <c r="AL183" s="294"/>
      <c r="AM183" s="294"/>
      <c r="AN183" s="301"/>
      <c r="AO183" s="301"/>
      <c r="AP183" s="294"/>
      <c r="AQ183" s="296"/>
      <c r="AR183" s="296"/>
      <c r="AS183" s="296"/>
      <c r="AT183" s="296"/>
      <c r="AU183" s="296"/>
      <c r="AV183" s="296"/>
      <c r="AW183" s="296"/>
      <c r="AX183" s="297"/>
    </row>
    <row r="184" spans="36:50" x14ac:dyDescent="0.25">
      <c r="AJ184" s="301"/>
      <c r="AK184" s="294"/>
      <c r="AL184" s="294"/>
      <c r="AM184" s="294"/>
      <c r="AN184" s="294"/>
      <c r="AO184" s="294"/>
      <c r="AP184" s="294"/>
      <c r="AQ184" s="296"/>
      <c r="AR184" s="296"/>
      <c r="AS184" s="296"/>
      <c r="AT184" s="296"/>
      <c r="AU184" s="296"/>
      <c r="AV184" s="296"/>
      <c r="AW184" s="296"/>
      <c r="AX184" s="297"/>
    </row>
    <row r="185" spans="36:50" x14ac:dyDescent="0.25">
      <c r="AJ185" s="301"/>
      <c r="AK185" s="294"/>
      <c r="AL185" s="294"/>
      <c r="AM185" s="294"/>
      <c r="AN185" s="301"/>
      <c r="AO185" s="301"/>
      <c r="AP185" s="294"/>
      <c r="AQ185" s="296"/>
      <c r="AR185" s="296"/>
      <c r="AS185" s="296"/>
      <c r="AT185" s="296"/>
      <c r="AU185" s="296"/>
      <c r="AV185" s="296"/>
      <c r="AW185" s="296"/>
      <c r="AX185" s="297"/>
    </row>
    <row r="186" spans="36:50" x14ac:dyDescent="0.25">
      <c r="AJ186" s="301"/>
      <c r="AK186" s="294"/>
      <c r="AL186" s="294"/>
      <c r="AM186" s="294"/>
      <c r="AN186" s="301"/>
      <c r="AO186" s="301"/>
      <c r="AP186" s="294"/>
      <c r="AQ186" s="296"/>
      <c r="AR186" s="296"/>
      <c r="AS186" s="296"/>
      <c r="AT186" s="296"/>
      <c r="AU186" s="296"/>
      <c r="AV186" s="296"/>
      <c r="AW186" s="296"/>
      <c r="AX186" s="297"/>
    </row>
    <row r="187" spans="36:50" x14ac:dyDescent="0.25">
      <c r="AJ187" s="295"/>
      <c r="AK187" s="294"/>
      <c r="AL187" s="294"/>
      <c r="AM187" s="294"/>
      <c r="AN187" s="295"/>
      <c r="AO187" s="295"/>
      <c r="AP187" s="294"/>
      <c r="AQ187" s="296"/>
      <c r="AR187" s="296"/>
      <c r="AS187" s="296"/>
      <c r="AT187" s="296"/>
      <c r="AU187" s="296"/>
      <c r="AV187" s="296"/>
      <c r="AW187" s="296"/>
      <c r="AX187" s="297"/>
    </row>
    <row r="188" spans="36:50" x14ac:dyDescent="0.25">
      <c r="AJ188" s="295"/>
      <c r="AK188" s="294"/>
      <c r="AL188" s="294"/>
      <c r="AM188" s="294"/>
      <c r="AN188" s="295"/>
      <c r="AO188" s="295"/>
      <c r="AP188" s="294"/>
      <c r="AQ188" s="296"/>
      <c r="AR188" s="296"/>
      <c r="AS188" s="296"/>
      <c r="AT188" s="296"/>
      <c r="AU188" s="296"/>
      <c r="AV188" s="296"/>
      <c r="AW188" s="296"/>
      <c r="AX188" s="297"/>
    </row>
    <row r="189" spans="36:50" x14ac:dyDescent="0.25">
      <c r="AJ189" s="301"/>
      <c r="AK189" s="294"/>
      <c r="AL189" s="294"/>
      <c r="AM189" s="294"/>
      <c r="AN189" s="301"/>
      <c r="AO189" s="301"/>
      <c r="AP189" s="294"/>
      <c r="AQ189" s="296"/>
      <c r="AR189" s="296"/>
      <c r="AS189" s="296"/>
      <c r="AT189" s="296"/>
      <c r="AU189" s="296"/>
      <c r="AV189" s="296"/>
      <c r="AW189" s="296"/>
      <c r="AX189" s="297"/>
    </row>
    <row r="190" spans="36:50" x14ac:dyDescent="0.25">
      <c r="AJ190" s="301"/>
      <c r="AK190" s="294"/>
      <c r="AL190" s="294"/>
      <c r="AM190" s="294"/>
      <c r="AN190" s="301"/>
      <c r="AO190" s="301"/>
      <c r="AP190" s="294"/>
      <c r="AQ190" s="296"/>
      <c r="AR190" s="296"/>
      <c r="AS190" s="296"/>
      <c r="AT190" s="296"/>
      <c r="AU190" s="296"/>
      <c r="AV190" s="296"/>
      <c r="AW190" s="296"/>
      <c r="AX190" s="297"/>
    </row>
    <row r="191" spans="36:50" x14ac:dyDescent="0.25">
      <c r="AJ191" s="295"/>
      <c r="AK191" s="294"/>
      <c r="AL191" s="294"/>
      <c r="AM191" s="294"/>
      <c r="AN191" s="295"/>
      <c r="AO191" s="295"/>
      <c r="AP191" s="294"/>
      <c r="AQ191" s="296"/>
      <c r="AR191" s="296"/>
      <c r="AS191" s="296"/>
      <c r="AT191" s="296"/>
      <c r="AU191" s="296"/>
      <c r="AV191" s="296"/>
      <c r="AW191" s="296"/>
      <c r="AX191" s="297"/>
    </row>
    <row r="192" spans="36:50" x14ac:dyDescent="0.25">
      <c r="AJ192" s="295"/>
      <c r="AK192" s="294"/>
      <c r="AL192" s="294"/>
      <c r="AM192" s="294"/>
      <c r="AN192" s="295"/>
      <c r="AO192" s="295"/>
      <c r="AP192" s="294"/>
      <c r="AQ192" s="296"/>
      <c r="AR192" s="296"/>
      <c r="AS192" s="296"/>
      <c r="AT192" s="296"/>
      <c r="AU192" s="296"/>
      <c r="AV192" s="296"/>
      <c r="AW192" s="296"/>
      <c r="AX192" s="297"/>
    </row>
    <row r="193" spans="36:50" x14ac:dyDescent="0.25">
      <c r="AJ193" s="295"/>
      <c r="AK193" s="294"/>
      <c r="AL193" s="294"/>
      <c r="AM193" s="294"/>
      <c r="AN193" s="295"/>
      <c r="AO193" s="295"/>
      <c r="AP193" s="294"/>
      <c r="AQ193" s="296"/>
      <c r="AR193" s="296"/>
      <c r="AS193" s="296"/>
      <c r="AT193" s="296"/>
      <c r="AU193" s="296"/>
      <c r="AV193" s="296"/>
      <c r="AW193" s="296"/>
      <c r="AX193" s="297"/>
    </row>
    <row r="194" spans="36:50" x14ac:dyDescent="0.25">
      <c r="AJ194" s="301"/>
      <c r="AK194" s="294"/>
      <c r="AL194" s="294"/>
      <c r="AM194" s="294"/>
      <c r="AN194" s="301"/>
      <c r="AO194" s="301"/>
      <c r="AP194" s="294"/>
      <c r="AQ194" s="296"/>
      <c r="AR194" s="296"/>
      <c r="AS194" s="296"/>
      <c r="AT194" s="296"/>
      <c r="AU194" s="296"/>
      <c r="AV194" s="296"/>
      <c r="AW194" s="296"/>
      <c r="AX194" s="297"/>
    </row>
    <row r="195" spans="36:50" x14ac:dyDescent="0.25">
      <c r="AJ195" s="301"/>
      <c r="AK195" s="294"/>
      <c r="AL195" s="294"/>
      <c r="AM195" s="294"/>
      <c r="AN195" s="294"/>
      <c r="AO195" s="294"/>
      <c r="AP195" s="294"/>
      <c r="AQ195" s="296"/>
      <c r="AR195" s="296"/>
      <c r="AS195" s="296"/>
      <c r="AT195" s="296"/>
      <c r="AU195" s="296"/>
      <c r="AV195" s="296"/>
      <c r="AW195" s="296"/>
      <c r="AX195" s="297"/>
    </row>
    <row r="196" spans="36:50" x14ac:dyDescent="0.25">
      <c r="AJ196" s="301"/>
      <c r="AK196" s="294"/>
      <c r="AL196" s="294"/>
      <c r="AM196" s="294"/>
      <c r="AN196" s="294"/>
      <c r="AO196" s="294"/>
      <c r="AP196" s="294"/>
      <c r="AQ196" s="296"/>
      <c r="AR196" s="296"/>
      <c r="AS196" s="296"/>
      <c r="AT196" s="296"/>
      <c r="AU196" s="296"/>
      <c r="AV196" s="296"/>
      <c r="AW196" s="296"/>
      <c r="AX196" s="297"/>
    </row>
    <row r="197" spans="36:50" x14ac:dyDescent="0.25">
      <c r="AJ197" s="295"/>
      <c r="AK197" s="294"/>
      <c r="AL197" s="294"/>
      <c r="AM197" s="294"/>
      <c r="AN197" s="295"/>
      <c r="AO197" s="295"/>
      <c r="AP197" s="294"/>
      <c r="AQ197" s="296"/>
      <c r="AR197" s="296"/>
      <c r="AS197" s="296"/>
      <c r="AT197" s="296"/>
      <c r="AU197" s="296"/>
      <c r="AV197" s="296"/>
      <c r="AW197" s="296"/>
      <c r="AX197" s="297"/>
    </row>
    <row r="198" spans="36:50" x14ac:dyDescent="0.25">
      <c r="AJ198" s="295"/>
      <c r="AK198" s="294"/>
      <c r="AL198" s="294"/>
      <c r="AM198" s="294"/>
      <c r="AN198" s="295"/>
      <c r="AO198" s="295"/>
      <c r="AP198" s="294"/>
      <c r="AQ198" s="296"/>
      <c r="AR198" s="296"/>
      <c r="AS198" s="296"/>
      <c r="AT198" s="296"/>
      <c r="AU198" s="296"/>
      <c r="AV198" s="296"/>
      <c r="AW198" s="296"/>
      <c r="AX198" s="297"/>
    </row>
    <row r="199" spans="36:50" x14ac:dyDescent="0.25">
      <c r="AJ199" s="301"/>
      <c r="AK199" s="294"/>
      <c r="AL199" s="294"/>
      <c r="AM199" s="294"/>
      <c r="AN199" s="294"/>
      <c r="AO199" s="294"/>
      <c r="AP199" s="294"/>
      <c r="AQ199" s="296"/>
      <c r="AR199" s="296"/>
      <c r="AS199" s="296"/>
      <c r="AT199" s="296"/>
      <c r="AU199" s="296"/>
      <c r="AV199" s="296"/>
      <c r="AW199" s="296"/>
      <c r="AX199" s="297"/>
    </row>
    <row r="200" spans="36:50" x14ac:dyDescent="0.25">
      <c r="AJ200" s="301"/>
      <c r="AK200" s="294"/>
      <c r="AL200" s="294"/>
      <c r="AM200" s="294"/>
      <c r="AN200" s="301"/>
      <c r="AO200" s="301"/>
      <c r="AP200" s="294"/>
      <c r="AQ200" s="296"/>
      <c r="AR200" s="296"/>
      <c r="AS200" s="296"/>
      <c r="AT200" s="296"/>
      <c r="AU200" s="296"/>
      <c r="AV200" s="296"/>
      <c r="AW200" s="296"/>
      <c r="AX200" s="297"/>
    </row>
    <row r="201" spans="36:50" x14ac:dyDescent="0.25">
      <c r="AJ201" s="301"/>
      <c r="AK201" s="294"/>
      <c r="AL201" s="294"/>
      <c r="AM201" s="294"/>
      <c r="AN201" s="301"/>
      <c r="AO201" s="301"/>
      <c r="AP201" s="294"/>
      <c r="AQ201" s="296"/>
      <c r="AR201" s="296"/>
      <c r="AS201" s="296"/>
      <c r="AT201" s="296"/>
      <c r="AU201" s="296"/>
      <c r="AV201" s="296"/>
      <c r="AW201" s="296"/>
      <c r="AX201" s="297"/>
    </row>
    <row r="202" spans="36:50" x14ac:dyDescent="0.25">
      <c r="AJ202" s="301"/>
      <c r="AK202" s="294"/>
      <c r="AL202" s="294"/>
      <c r="AM202" s="294"/>
      <c r="AN202" s="301"/>
      <c r="AO202" s="301"/>
      <c r="AP202" s="294"/>
      <c r="AQ202" s="296"/>
      <c r="AR202" s="296"/>
      <c r="AS202" s="296"/>
      <c r="AT202" s="296"/>
      <c r="AU202" s="296"/>
      <c r="AV202" s="296"/>
      <c r="AW202" s="296"/>
      <c r="AX202" s="297"/>
    </row>
    <row r="203" spans="36:50" x14ac:dyDescent="0.25">
      <c r="AJ203" s="295"/>
      <c r="AK203" s="294"/>
      <c r="AL203" s="294"/>
      <c r="AM203" s="294"/>
      <c r="AN203" s="295"/>
      <c r="AO203" s="295"/>
      <c r="AP203" s="294"/>
      <c r="AQ203" s="296"/>
      <c r="AR203" s="296"/>
      <c r="AS203" s="296"/>
      <c r="AT203" s="296"/>
      <c r="AU203" s="296"/>
      <c r="AV203" s="296"/>
      <c r="AW203" s="296"/>
      <c r="AX203" s="297"/>
    </row>
    <row r="204" spans="36:50" x14ac:dyDescent="0.25">
      <c r="AJ204" s="301"/>
      <c r="AK204" s="294"/>
      <c r="AL204" s="294"/>
      <c r="AM204" s="294"/>
      <c r="AN204" s="301"/>
      <c r="AO204" s="301"/>
      <c r="AP204" s="294"/>
      <c r="AQ204" s="296"/>
      <c r="AR204" s="296"/>
      <c r="AS204" s="296"/>
      <c r="AT204" s="296"/>
      <c r="AU204" s="296"/>
      <c r="AV204" s="296"/>
      <c r="AW204" s="296"/>
      <c r="AX204" s="297"/>
    </row>
    <row r="205" spans="36:50" x14ac:dyDescent="0.25">
      <c r="AJ205" s="301"/>
      <c r="AK205" s="294"/>
      <c r="AL205" s="294"/>
      <c r="AM205" s="294"/>
      <c r="AN205" s="301"/>
      <c r="AO205" s="301"/>
      <c r="AP205" s="294"/>
      <c r="AQ205" s="296"/>
      <c r="AR205" s="296"/>
      <c r="AS205" s="296"/>
      <c r="AT205" s="296"/>
      <c r="AU205" s="296"/>
      <c r="AV205" s="296"/>
      <c r="AW205" s="296"/>
      <c r="AX205" s="297"/>
    </row>
    <row r="206" spans="36:50" x14ac:dyDescent="0.25">
      <c r="AJ206" s="301"/>
      <c r="AK206" s="294"/>
      <c r="AL206" s="294"/>
      <c r="AM206" s="294"/>
      <c r="AN206" s="301"/>
      <c r="AO206" s="301"/>
      <c r="AP206" s="294"/>
      <c r="AQ206" s="296"/>
      <c r="AR206" s="296"/>
      <c r="AS206" s="296"/>
      <c r="AT206" s="296"/>
      <c r="AU206" s="296"/>
      <c r="AV206" s="296"/>
      <c r="AW206" s="296"/>
      <c r="AX206" s="297"/>
    </row>
    <row r="207" spans="36:50" x14ac:dyDescent="0.25">
      <c r="AJ207" s="301"/>
      <c r="AK207" s="294"/>
      <c r="AL207" s="294"/>
      <c r="AM207" s="294"/>
      <c r="AN207" s="294"/>
      <c r="AO207" s="294"/>
      <c r="AP207" s="294"/>
      <c r="AQ207" s="296"/>
      <c r="AR207" s="296"/>
      <c r="AS207" s="296"/>
      <c r="AT207" s="296"/>
      <c r="AU207" s="296"/>
      <c r="AV207" s="296"/>
      <c r="AW207" s="296"/>
      <c r="AX207" s="297"/>
    </row>
    <row r="208" spans="36:50" x14ac:dyDescent="0.25">
      <c r="AJ208" s="301"/>
      <c r="AK208" s="294"/>
      <c r="AL208" s="294"/>
      <c r="AM208" s="294"/>
      <c r="AN208" s="301"/>
      <c r="AO208" s="301"/>
      <c r="AP208" s="294"/>
      <c r="AQ208" s="296"/>
      <c r="AR208" s="296"/>
      <c r="AS208" s="296"/>
      <c r="AT208" s="296"/>
      <c r="AU208" s="296"/>
      <c r="AV208" s="296"/>
      <c r="AW208" s="296"/>
      <c r="AX208" s="297"/>
    </row>
    <row r="209" spans="36:50" x14ac:dyDescent="0.25">
      <c r="AJ209" s="301"/>
      <c r="AK209" s="294"/>
      <c r="AL209" s="294"/>
      <c r="AM209" s="294"/>
      <c r="AN209" s="301"/>
      <c r="AO209" s="301"/>
      <c r="AP209" s="294"/>
      <c r="AQ209" s="296"/>
      <c r="AR209" s="296"/>
      <c r="AS209" s="296"/>
      <c r="AT209" s="296"/>
      <c r="AU209" s="296"/>
      <c r="AV209" s="296"/>
      <c r="AW209" s="296"/>
      <c r="AX209" s="297"/>
    </row>
    <row r="210" spans="36:50" x14ac:dyDescent="0.25">
      <c r="AJ210" s="301"/>
      <c r="AK210" s="294"/>
      <c r="AL210" s="294"/>
      <c r="AM210" s="294"/>
      <c r="AN210" s="301"/>
      <c r="AO210" s="301"/>
      <c r="AP210" s="294"/>
      <c r="AQ210" s="296"/>
      <c r="AR210" s="296"/>
      <c r="AS210" s="296"/>
      <c r="AT210" s="296"/>
      <c r="AU210" s="296"/>
      <c r="AV210" s="296"/>
      <c r="AW210" s="296"/>
      <c r="AX210" s="297"/>
    </row>
    <row r="211" spans="36:50" x14ac:dyDescent="0.25">
      <c r="AJ211" s="301"/>
      <c r="AK211" s="294"/>
      <c r="AL211" s="294"/>
      <c r="AM211" s="294"/>
      <c r="AN211" s="294"/>
      <c r="AO211" s="294"/>
      <c r="AP211" s="294"/>
      <c r="AQ211" s="296"/>
      <c r="AR211" s="296"/>
      <c r="AS211" s="296"/>
      <c r="AT211" s="296"/>
      <c r="AU211" s="296"/>
      <c r="AV211" s="296"/>
      <c r="AW211" s="296"/>
      <c r="AX211" s="297"/>
    </row>
    <row r="212" spans="36:50" x14ac:dyDescent="0.25">
      <c r="AJ212" s="301"/>
      <c r="AK212" s="294"/>
      <c r="AL212" s="294"/>
      <c r="AM212" s="294"/>
      <c r="AN212" s="301"/>
      <c r="AO212" s="301"/>
      <c r="AP212" s="294"/>
      <c r="AQ212" s="296"/>
      <c r="AR212" s="296"/>
      <c r="AS212" s="296"/>
      <c r="AT212" s="296"/>
      <c r="AU212" s="296"/>
      <c r="AV212" s="296"/>
      <c r="AW212" s="296"/>
      <c r="AX212" s="297"/>
    </row>
    <row r="213" spans="36:50" x14ac:dyDescent="0.25">
      <c r="AJ213" s="301"/>
      <c r="AK213" s="294"/>
      <c r="AL213" s="294"/>
      <c r="AM213" s="294"/>
      <c r="AN213" s="294"/>
      <c r="AO213" s="294"/>
      <c r="AP213" s="294"/>
      <c r="AQ213" s="296"/>
      <c r="AR213" s="296"/>
      <c r="AS213" s="296"/>
      <c r="AT213" s="296"/>
      <c r="AU213" s="296"/>
      <c r="AV213" s="296"/>
      <c r="AW213" s="296"/>
      <c r="AX213" s="297"/>
    </row>
    <row r="214" spans="36:50" x14ac:dyDescent="0.25">
      <c r="AJ214" s="301"/>
      <c r="AK214" s="294"/>
      <c r="AL214" s="294"/>
      <c r="AM214" s="294"/>
      <c r="AN214" s="301"/>
      <c r="AO214" s="301"/>
      <c r="AP214" s="294"/>
      <c r="AQ214" s="296"/>
      <c r="AR214" s="296"/>
      <c r="AS214" s="296"/>
      <c r="AT214" s="296"/>
      <c r="AU214" s="296"/>
      <c r="AV214" s="296"/>
      <c r="AW214" s="296"/>
      <c r="AX214" s="297"/>
    </row>
    <row r="215" spans="36:50" x14ac:dyDescent="0.25">
      <c r="AJ215" s="301"/>
      <c r="AK215" s="294"/>
      <c r="AL215" s="294"/>
      <c r="AM215" s="294"/>
      <c r="AN215" s="301"/>
      <c r="AO215" s="301"/>
      <c r="AP215" s="294"/>
      <c r="AQ215" s="296"/>
      <c r="AR215" s="296"/>
      <c r="AS215" s="296"/>
      <c r="AT215" s="296"/>
      <c r="AU215" s="296"/>
      <c r="AV215" s="296"/>
      <c r="AW215" s="296"/>
      <c r="AX215" s="297"/>
    </row>
    <row r="216" spans="36:50" x14ac:dyDescent="0.25">
      <c r="AJ216" s="301"/>
      <c r="AK216" s="294"/>
      <c r="AL216" s="294"/>
      <c r="AM216" s="294"/>
      <c r="AN216" s="301"/>
      <c r="AO216" s="301"/>
      <c r="AP216" s="294"/>
      <c r="AQ216" s="296"/>
      <c r="AR216" s="296"/>
      <c r="AS216" s="296"/>
      <c r="AT216" s="296"/>
      <c r="AU216" s="296"/>
      <c r="AV216" s="296"/>
      <c r="AW216" s="296"/>
      <c r="AX216" s="297"/>
    </row>
    <row r="217" spans="36:50" x14ac:dyDescent="0.25">
      <c r="AJ217" s="301"/>
      <c r="AK217" s="294"/>
      <c r="AL217" s="294"/>
      <c r="AM217" s="294"/>
      <c r="AN217" s="294"/>
      <c r="AO217" s="294"/>
      <c r="AP217" s="294"/>
      <c r="AQ217" s="296"/>
      <c r="AR217" s="296"/>
      <c r="AS217" s="296"/>
      <c r="AT217" s="296"/>
      <c r="AU217" s="296"/>
      <c r="AV217" s="296"/>
      <c r="AW217" s="296"/>
      <c r="AX217" s="297"/>
    </row>
    <row r="218" spans="36:50" x14ac:dyDescent="0.25">
      <c r="AJ218" s="301"/>
      <c r="AK218" s="294"/>
      <c r="AL218" s="294"/>
      <c r="AM218" s="294"/>
      <c r="AN218" s="301"/>
      <c r="AO218" s="301"/>
      <c r="AP218" s="294"/>
      <c r="AQ218" s="296"/>
      <c r="AR218" s="296"/>
      <c r="AS218" s="296"/>
      <c r="AT218" s="296"/>
      <c r="AU218" s="296"/>
      <c r="AV218" s="296"/>
      <c r="AW218" s="296"/>
      <c r="AX218" s="297"/>
    </row>
    <row r="219" spans="36:50" x14ac:dyDescent="0.25">
      <c r="AJ219" s="301"/>
      <c r="AK219" s="294"/>
      <c r="AL219" s="294"/>
      <c r="AM219" s="294"/>
      <c r="AN219" s="301"/>
      <c r="AO219" s="301"/>
      <c r="AP219" s="294"/>
      <c r="AQ219" s="296"/>
      <c r="AR219" s="296"/>
      <c r="AS219" s="296"/>
      <c r="AT219" s="296"/>
      <c r="AU219" s="296"/>
      <c r="AV219" s="296"/>
      <c r="AW219" s="296"/>
      <c r="AX219" s="297"/>
    </row>
    <row r="220" spans="36:50" x14ac:dyDescent="0.25">
      <c r="AJ220" s="295"/>
      <c r="AK220" s="294"/>
      <c r="AL220" s="294"/>
      <c r="AM220" s="294"/>
      <c r="AN220" s="295"/>
      <c r="AO220" s="295"/>
      <c r="AP220" s="294"/>
      <c r="AQ220" s="296"/>
      <c r="AR220" s="296"/>
      <c r="AS220" s="296"/>
      <c r="AT220" s="296"/>
      <c r="AU220" s="296"/>
      <c r="AV220" s="296"/>
      <c r="AW220" s="296"/>
      <c r="AX220" s="297"/>
    </row>
    <row r="221" spans="36:50" x14ac:dyDescent="0.25">
      <c r="AJ221" s="301"/>
      <c r="AK221" s="294"/>
      <c r="AL221" s="294"/>
      <c r="AM221" s="294"/>
      <c r="AN221" s="301"/>
      <c r="AO221" s="301"/>
      <c r="AP221" s="294"/>
      <c r="AQ221" s="296"/>
      <c r="AR221" s="296"/>
      <c r="AS221" s="296"/>
      <c r="AT221" s="296"/>
      <c r="AU221" s="296"/>
      <c r="AV221" s="296"/>
      <c r="AW221" s="296"/>
      <c r="AX221" s="297"/>
    </row>
    <row r="222" spans="36:50" x14ac:dyDescent="0.25">
      <c r="AJ222" s="301"/>
      <c r="AK222" s="294"/>
      <c r="AL222" s="294"/>
      <c r="AM222" s="294"/>
      <c r="AN222" s="301"/>
      <c r="AO222" s="301"/>
      <c r="AP222" s="294"/>
      <c r="AQ222" s="296"/>
      <c r="AR222" s="296"/>
      <c r="AS222" s="296"/>
      <c r="AT222" s="296"/>
      <c r="AU222" s="296"/>
      <c r="AV222" s="296"/>
      <c r="AW222" s="296"/>
      <c r="AX222" s="297"/>
    </row>
    <row r="223" spans="36:50" x14ac:dyDescent="0.25">
      <c r="AJ223" s="295"/>
      <c r="AK223" s="294"/>
      <c r="AL223" s="294"/>
      <c r="AM223" s="294"/>
      <c r="AN223" s="295"/>
      <c r="AO223" s="295"/>
      <c r="AP223" s="294"/>
      <c r="AQ223" s="296"/>
      <c r="AR223" s="296"/>
      <c r="AS223" s="296"/>
      <c r="AT223" s="296"/>
      <c r="AU223" s="296"/>
      <c r="AV223" s="296"/>
      <c r="AW223" s="296"/>
      <c r="AX223" s="297"/>
    </row>
    <row r="224" spans="36:50" x14ac:dyDescent="0.25">
      <c r="AJ224" s="295"/>
      <c r="AK224" s="294"/>
      <c r="AL224" s="294"/>
      <c r="AM224" s="294"/>
      <c r="AN224" s="295"/>
      <c r="AO224" s="295"/>
      <c r="AP224" s="294"/>
      <c r="AQ224" s="296"/>
      <c r="AR224" s="296"/>
      <c r="AS224" s="296"/>
      <c r="AT224" s="296"/>
      <c r="AU224" s="296"/>
      <c r="AV224" s="296"/>
      <c r="AW224" s="296"/>
      <c r="AX224" s="297"/>
    </row>
    <row r="225" spans="36:50" x14ac:dyDescent="0.25">
      <c r="AJ225" s="295"/>
      <c r="AK225" s="294"/>
      <c r="AL225" s="294"/>
      <c r="AM225" s="294"/>
      <c r="AN225" s="295"/>
      <c r="AO225" s="295"/>
      <c r="AP225" s="294"/>
      <c r="AQ225" s="296"/>
      <c r="AR225" s="296"/>
      <c r="AS225" s="296"/>
      <c r="AT225" s="296"/>
      <c r="AU225" s="296"/>
      <c r="AV225" s="296"/>
      <c r="AW225" s="296"/>
      <c r="AX225" s="297"/>
    </row>
    <row r="226" spans="36:50" x14ac:dyDescent="0.25">
      <c r="AJ226" s="295"/>
      <c r="AK226" s="294"/>
      <c r="AL226" s="294"/>
      <c r="AM226" s="294"/>
      <c r="AN226" s="295"/>
      <c r="AO226" s="295"/>
      <c r="AP226" s="294"/>
      <c r="AQ226" s="296"/>
      <c r="AR226" s="296"/>
      <c r="AS226" s="296"/>
      <c r="AT226" s="296"/>
      <c r="AU226" s="296"/>
      <c r="AV226" s="296"/>
      <c r="AW226" s="296"/>
      <c r="AX226" s="297"/>
    </row>
    <row r="227" spans="36:50" x14ac:dyDescent="0.25">
      <c r="AJ227" s="295"/>
      <c r="AK227" s="294"/>
      <c r="AL227" s="294"/>
      <c r="AM227" s="294"/>
      <c r="AN227" s="295"/>
      <c r="AO227" s="295"/>
      <c r="AP227" s="294"/>
      <c r="AQ227" s="296"/>
      <c r="AR227" s="296"/>
      <c r="AS227" s="296"/>
      <c r="AT227" s="296"/>
      <c r="AU227" s="296"/>
      <c r="AV227" s="296"/>
      <c r="AW227" s="296"/>
      <c r="AX227" s="297"/>
    </row>
    <row r="228" spans="36:50" x14ac:dyDescent="0.25">
      <c r="AJ228" s="295"/>
      <c r="AK228" s="294"/>
      <c r="AL228" s="294"/>
      <c r="AM228" s="294"/>
      <c r="AN228" s="295"/>
      <c r="AO228" s="295"/>
      <c r="AP228" s="294"/>
      <c r="AQ228" s="296"/>
      <c r="AR228" s="296"/>
      <c r="AS228" s="296"/>
      <c r="AT228" s="296"/>
      <c r="AU228" s="296"/>
      <c r="AV228" s="296"/>
      <c r="AW228" s="296"/>
      <c r="AX228" s="297"/>
    </row>
    <row r="229" spans="36:50" x14ac:dyDescent="0.25">
      <c r="AJ229" s="295"/>
      <c r="AK229" s="294"/>
      <c r="AL229" s="294"/>
      <c r="AM229" s="294"/>
      <c r="AN229" s="295"/>
      <c r="AO229" s="295"/>
      <c r="AP229" s="294"/>
      <c r="AQ229" s="296"/>
      <c r="AR229" s="296"/>
      <c r="AS229" s="296"/>
      <c r="AT229" s="296"/>
      <c r="AU229" s="296"/>
      <c r="AV229" s="296"/>
      <c r="AW229" s="296"/>
      <c r="AX229" s="297"/>
    </row>
    <row r="230" spans="36:50" x14ac:dyDescent="0.25">
      <c r="AJ230" s="301"/>
      <c r="AK230" s="294"/>
      <c r="AL230" s="294"/>
      <c r="AM230" s="294"/>
      <c r="AN230" s="301"/>
      <c r="AO230" s="301"/>
      <c r="AP230" s="294"/>
      <c r="AQ230" s="296"/>
      <c r="AR230" s="296"/>
      <c r="AS230" s="296"/>
      <c r="AT230" s="296"/>
      <c r="AU230" s="296"/>
      <c r="AV230" s="296"/>
      <c r="AW230" s="296"/>
      <c r="AX230" s="297"/>
    </row>
    <row r="231" spans="36:50" x14ac:dyDescent="0.25">
      <c r="AJ231" s="311"/>
      <c r="AK231" s="294"/>
      <c r="AL231" s="294"/>
      <c r="AM231" s="294"/>
      <c r="AN231" s="302"/>
      <c r="AO231" s="302"/>
      <c r="AP231" s="294"/>
      <c r="AQ231" s="296"/>
      <c r="AR231" s="296"/>
      <c r="AS231" s="296"/>
      <c r="AT231" s="296"/>
      <c r="AU231" s="296"/>
      <c r="AV231" s="296"/>
      <c r="AW231" s="296"/>
      <c r="AX231" s="297"/>
    </row>
    <row r="232" spans="36:50" x14ac:dyDescent="0.25">
      <c r="AJ232" s="295"/>
      <c r="AK232" s="294"/>
      <c r="AL232" s="294"/>
      <c r="AM232" s="294"/>
      <c r="AN232" s="295"/>
      <c r="AO232" s="295"/>
      <c r="AP232" s="294"/>
      <c r="AQ232" s="296"/>
      <c r="AR232" s="296"/>
      <c r="AS232" s="296"/>
      <c r="AT232" s="296"/>
      <c r="AU232" s="296"/>
      <c r="AV232" s="296"/>
      <c r="AW232" s="296"/>
      <c r="AX232" s="297"/>
    </row>
    <row r="233" spans="36:50" x14ac:dyDescent="0.25">
      <c r="AJ233" s="301"/>
      <c r="AK233" s="294"/>
      <c r="AL233" s="294"/>
      <c r="AM233" s="294"/>
      <c r="AN233" s="301"/>
      <c r="AO233" s="301"/>
      <c r="AP233" s="294"/>
      <c r="AQ233" s="296"/>
      <c r="AR233" s="296"/>
      <c r="AS233" s="296"/>
      <c r="AT233" s="296"/>
      <c r="AU233" s="296"/>
      <c r="AV233" s="296"/>
      <c r="AW233" s="296"/>
      <c r="AX233" s="297"/>
    </row>
    <row r="234" spans="36:50" x14ac:dyDescent="0.25">
      <c r="AJ234" s="295"/>
      <c r="AK234" s="294"/>
      <c r="AL234" s="294"/>
      <c r="AM234" s="294"/>
      <c r="AN234" s="295"/>
      <c r="AO234" s="295"/>
      <c r="AP234" s="294"/>
      <c r="AQ234" s="296"/>
      <c r="AR234" s="296"/>
      <c r="AS234" s="296"/>
      <c r="AT234" s="296"/>
      <c r="AU234" s="296"/>
      <c r="AV234" s="296"/>
      <c r="AW234" s="296"/>
      <c r="AX234" s="297"/>
    </row>
    <row r="235" spans="36:50" x14ac:dyDescent="0.25">
      <c r="AJ235" s="301"/>
      <c r="AK235" s="294"/>
      <c r="AL235" s="294"/>
      <c r="AM235" s="294"/>
      <c r="AN235" s="301"/>
      <c r="AO235" s="301"/>
      <c r="AP235" s="294"/>
      <c r="AQ235" s="296"/>
      <c r="AR235" s="296"/>
      <c r="AS235" s="296"/>
      <c r="AT235" s="296"/>
      <c r="AU235" s="296"/>
      <c r="AV235" s="296"/>
      <c r="AW235" s="296"/>
      <c r="AX235" s="297"/>
    </row>
    <row r="236" spans="36:50" x14ac:dyDescent="0.25">
      <c r="AJ236" s="295"/>
      <c r="AK236" s="294"/>
      <c r="AL236" s="294"/>
      <c r="AM236" s="294"/>
      <c r="AN236" s="295"/>
      <c r="AO236" s="295"/>
      <c r="AP236" s="294"/>
      <c r="AQ236" s="296"/>
      <c r="AR236" s="296"/>
      <c r="AS236" s="296"/>
      <c r="AT236" s="296"/>
      <c r="AU236" s="296"/>
      <c r="AV236" s="296"/>
      <c r="AW236" s="296"/>
      <c r="AX236" s="297"/>
    </row>
    <row r="237" spans="36:50" x14ac:dyDescent="0.25">
      <c r="AJ237" s="301"/>
      <c r="AK237" s="294"/>
      <c r="AL237" s="294"/>
      <c r="AM237" s="294"/>
      <c r="AN237" s="301"/>
      <c r="AO237" s="301"/>
      <c r="AP237" s="294"/>
      <c r="AQ237" s="296"/>
      <c r="AR237" s="296"/>
      <c r="AS237" s="296"/>
      <c r="AT237" s="296"/>
      <c r="AU237" s="296"/>
      <c r="AV237" s="296"/>
      <c r="AW237" s="296"/>
      <c r="AX237" s="297"/>
    </row>
    <row r="238" spans="36:50" x14ac:dyDescent="0.25">
      <c r="AJ238" s="295"/>
      <c r="AK238" s="294"/>
      <c r="AL238" s="294"/>
      <c r="AM238" s="294"/>
      <c r="AN238" s="295"/>
      <c r="AO238" s="295"/>
      <c r="AP238" s="294"/>
      <c r="AQ238" s="296"/>
      <c r="AR238" s="296"/>
      <c r="AS238" s="296"/>
      <c r="AT238" s="296"/>
      <c r="AU238" s="296"/>
      <c r="AV238" s="296"/>
      <c r="AW238" s="296"/>
      <c r="AX238" s="297"/>
    </row>
    <row r="239" spans="36:50" x14ac:dyDescent="0.25">
      <c r="AJ239" s="301"/>
      <c r="AK239" s="294"/>
      <c r="AL239" s="294"/>
      <c r="AM239" s="294"/>
      <c r="AN239" s="294"/>
      <c r="AO239" s="294"/>
      <c r="AP239" s="294"/>
      <c r="AQ239" s="296"/>
      <c r="AR239" s="296"/>
      <c r="AS239" s="296"/>
      <c r="AT239" s="296"/>
      <c r="AU239" s="296"/>
      <c r="AV239" s="296"/>
      <c r="AW239" s="296"/>
      <c r="AX239" s="297"/>
    </row>
    <row r="240" spans="36:50" x14ac:dyDescent="0.25">
      <c r="AJ240" s="295"/>
      <c r="AK240" s="294"/>
      <c r="AL240" s="294"/>
      <c r="AM240" s="294"/>
      <c r="AN240" s="295"/>
      <c r="AO240" s="295"/>
      <c r="AP240" s="294"/>
      <c r="AQ240" s="296"/>
      <c r="AR240" s="296"/>
      <c r="AS240" s="296"/>
      <c r="AT240" s="296"/>
      <c r="AU240" s="296"/>
      <c r="AV240" s="296"/>
      <c r="AW240" s="296"/>
      <c r="AX240" s="297"/>
    </row>
    <row r="241" spans="36:50" x14ac:dyDescent="0.25">
      <c r="AJ241" s="301"/>
      <c r="AK241" s="294"/>
      <c r="AL241" s="294"/>
      <c r="AM241" s="294"/>
      <c r="AN241" s="294"/>
      <c r="AO241" s="294"/>
      <c r="AP241" s="294"/>
      <c r="AQ241" s="296"/>
      <c r="AR241" s="296"/>
      <c r="AS241" s="296"/>
      <c r="AT241" s="296"/>
      <c r="AU241" s="296"/>
      <c r="AV241" s="296"/>
      <c r="AW241" s="296"/>
      <c r="AX241" s="297"/>
    </row>
    <row r="242" spans="36:50" x14ac:dyDescent="0.25">
      <c r="AJ242" s="295"/>
      <c r="AK242" s="294"/>
      <c r="AL242" s="294"/>
      <c r="AM242" s="294"/>
      <c r="AN242" s="295"/>
      <c r="AO242" s="295"/>
      <c r="AP242" s="294"/>
      <c r="AQ242" s="296"/>
      <c r="AR242" s="296"/>
      <c r="AS242" s="296"/>
      <c r="AT242" s="296"/>
      <c r="AU242" s="296"/>
      <c r="AV242" s="296"/>
      <c r="AW242" s="296"/>
      <c r="AX242" s="297"/>
    </row>
    <row r="243" spans="36:50" x14ac:dyDescent="0.25">
      <c r="AJ243" s="301"/>
      <c r="AK243" s="294"/>
      <c r="AL243" s="294"/>
      <c r="AM243" s="294"/>
      <c r="AN243" s="294"/>
      <c r="AO243" s="294"/>
      <c r="AP243" s="294"/>
      <c r="AQ243" s="296"/>
      <c r="AR243" s="296"/>
      <c r="AS243" s="296"/>
      <c r="AT243" s="296"/>
      <c r="AU243" s="296"/>
      <c r="AV243" s="296"/>
      <c r="AW243" s="296"/>
      <c r="AX243" s="297"/>
    </row>
    <row r="244" spans="36:50" x14ac:dyDescent="0.25">
      <c r="AJ244" s="301"/>
      <c r="AK244" s="294"/>
      <c r="AL244" s="294"/>
      <c r="AM244" s="294"/>
      <c r="AN244" s="294"/>
      <c r="AO244" s="294"/>
      <c r="AP244" s="294"/>
      <c r="AQ244" s="296"/>
      <c r="AR244" s="296"/>
      <c r="AS244" s="296"/>
      <c r="AT244" s="296"/>
      <c r="AU244" s="296"/>
      <c r="AV244" s="296"/>
      <c r="AW244" s="296"/>
      <c r="AX244" s="297"/>
    </row>
    <row r="245" spans="36:50" x14ac:dyDescent="0.25">
      <c r="AJ245" s="301"/>
      <c r="AK245" s="294"/>
      <c r="AL245" s="294"/>
      <c r="AM245" s="294"/>
      <c r="AN245" s="294"/>
      <c r="AO245" s="294"/>
      <c r="AP245" s="294"/>
      <c r="AQ245" s="296"/>
      <c r="AR245" s="296"/>
      <c r="AS245" s="296"/>
      <c r="AT245" s="296"/>
      <c r="AU245" s="296"/>
      <c r="AV245" s="296"/>
      <c r="AW245" s="296"/>
      <c r="AX245" s="297"/>
    </row>
    <row r="246" spans="36:50" x14ac:dyDescent="0.25">
      <c r="AJ246" s="301"/>
      <c r="AK246" s="294"/>
      <c r="AL246" s="294"/>
      <c r="AM246" s="294"/>
      <c r="AN246" s="301"/>
      <c r="AO246" s="301"/>
      <c r="AP246" s="294"/>
      <c r="AQ246" s="296"/>
      <c r="AR246" s="296"/>
      <c r="AS246" s="296"/>
      <c r="AT246" s="296"/>
      <c r="AU246" s="296"/>
      <c r="AV246" s="296"/>
      <c r="AW246" s="296"/>
      <c r="AX246" s="297"/>
    </row>
    <row r="247" spans="36:50" x14ac:dyDescent="0.25">
      <c r="AJ247" s="301"/>
      <c r="AK247" s="294"/>
      <c r="AL247" s="294"/>
      <c r="AM247" s="294"/>
      <c r="AN247" s="294"/>
      <c r="AO247" s="294"/>
      <c r="AP247" s="294"/>
      <c r="AQ247" s="296"/>
      <c r="AR247" s="296"/>
      <c r="AS247" s="296"/>
      <c r="AT247" s="296"/>
      <c r="AU247" s="296"/>
      <c r="AV247" s="296"/>
      <c r="AW247" s="296"/>
      <c r="AX247" s="297"/>
    </row>
    <row r="248" spans="36:50" x14ac:dyDescent="0.25">
      <c r="AJ248" s="295"/>
      <c r="AK248" s="294"/>
      <c r="AL248" s="294"/>
      <c r="AM248" s="294"/>
      <c r="AN248" s="295"/>
      <c r="AO248" s="295"/>
      <c r="AP248" s="294"/>
      <c r="AQ248" s="296"/>
      <c r="AR248" s="296"/>
      <c r="AS248" s="296"/>
      <c r="AT248" s="296"/>
      <c r="AU248" s="296"/>
      <c r="AV248" s="296"/>
      <c r="AW248" s="296"/>
      <c r="AX248" s="297"/>
    </row>
    <row r="249" spans="36:50" x14ac:dyDescent="0.25">
      <c r="AJ249" s="295"/>
      <c r="AK249" s="294"/>
      <c r="AL249" s="294"/>
      <c r="AM249" s="294"/>
      <c r="AN249" s="295"/>
      <c r="AO249" s="295"/>
      <c r="AP249" s="294"/>
      <c r="AQ249" s="296"/>
      <c r="AR249" s="296"/>
      <c r="AS249" s="296"/>
      <c r="AT249" s="296"/>
      <c r="AU249" s="296"/>
      <c r="AV249" s="296"/>
      <c r="AW249" s="296"/>
      <c r="AX249" s="297"/>
    </row>
    <row r="250" spans="36:50" x14ac:dyDescent="0.25">
      <c r="AJ250" s="301"/>
      <c r="AK250" s="294"/>
      <c r="AL250" s="294"/>
      <c r="AM250" s="294"/>
      <c r="AN250" s="294"/>
      <c r="AO250" s="294"/>
      <c r="AP250" s="294"/>
      <c r="AQ250" s="296"/>
      <c r="AR250" s="296"/>
      <c r="AS250" s="296"/>
      <c r="AT250" s="296"/>
      <c r="AU250" s="296"/>
      <c r="AV250" s="296"/>
      <c r="AW250" s="296"/>
      <c r="AX250" s="297"/>
    </row>
    <row r="251" spans="36:50" x14ac:dyDescent="0.25">
      <c r="AJ251" s="301"/>
      <c r="AK251" s="294"/>
      <c r="AL251" s="294"/>
      <c r="AM251" s="294"/>
      <c r="AN251" s="301"/>
      <c r="AO251" s="301"/>
      <c r="AP251" s="294"/>
      <c r="AQ251" s="296"/>
      <c r="AR251" s="296"/>
      <c r="AS251" s="296"/>
      <c r="AT251" s="296"/>
      <c r="AU251" s="296"/>
      <c r="AV251" s="296"/>
      <c r="AW251" s="296"/>
      <c r="AX251" s="297"/>
    </row>
    <row r="252" spans="36:50" x14ac:dyDescent="0.25">
      <c r="AJ252" s="301"/>
      <c r="AK252" s="294"/>
      <c r="AL252" s="294"/>
      <c r="AM252" s="294"/>
      <c r="AN252" s="294"/>
      <c r="AO252" s="294"/>
      <c r="AP252" s="294"/>
      <c r="AQ252" s="296"/>
      <c r="AR252" s="296"/>
      <c r="AS252" s="296"/>
      <c r="AT252" s="296"/>
      <c r="AU252" s="296"/>
      <c r="AV252" s="296"/>
      <c r="AW252" s="296"/>
      <c r="AX252" s="297"/>
    </row>
    <row r="253" spans="36:50" x14ac:dyDescent="0.25">
      <c r="AJ253" s="301"/>
      <c r="AK253" s="294"/>
      <c r="AL253" s="294"/>
      <c r="AM253" s="294"/>
      <c r="AN253" s="301"/>
      <c r="AO253" s="301"/>
      <c r="AP253" s="294"/>
      <c r="AQ253" s="296"/>
      <c r="AR253" s="296"/>
      <c r="AS253" s="296"/>
      <c r="AT253" s="296"/>
      <c r="AU253" s="296"/>
      <c r="AV253" s="296"/>
      <c r="AW253" s="296"/>
      <c r="AX253" s="297"/>
    </row>
    <row r="254" spans="36:50" x14ac:dyDescent="0.25">
      <c r="AJ254" s="295"/>
      <c r="AK254" s="294"/>
      <c r="AL254" s="294"/>
      <c r="AM254" s="294"/>
      <c r="AN254" s="295"/>
      <c r="AO254" s="295"/>
      <c r="AP254" s="294"/>
      <c r="AQ254" s="296"/>
      <c r="AR254" s="296"/>
      <c r="AS254" s="296"/>
      <c r="AT254" s="296"/>
      <c r="AU254" s="296"/>
      <c r="AV254" s="296"/>
      <c r="AW254" s="296"/>
      <c r="AX254" s="297"/>
    </row>
    <row r="255" spans="36:50" x14ac:dyDescent="0.25">
      <c r="AJ255" s="301"/>
      <c r="AK255" s="294"/>
      <c r="AL255" s="294"/>
      <c r="AM255" s="294"/>
      <c r="AN255" s="294"/>
      <c r="AO255" s="294"/>
      <c r="AP255" s="294"/>
      <c r="AQ255" s="296"/>
      <c r="AR255" s="296"/>
      <c r="AS255" s="296"/>
      <c r="AT255" s="296"/>
      <c r="AU255" s="296"/>
      <c r="AV255" s="296"/>
      <c r="AW255" s="296"/>
      <c r="AX255" s="297"/>
    </row>
    <row r="256" spans="36:50" x14ac:dyDescent="0.25">
      <c r="AJ256" s="301"/>
      <c r="AK256" s="294"/>
      <c r="AL256" s="294"/>
      <c r="AM256" s="294"/>
      <c r="AN256" s="301"/>
      <c r="AO256" s="301"/>
      <c r="AP256" s="294"/>
      <c r="AQ256" s="296"/>
      <c r="AR256" s="296"/>
      <c r="AS256" s="296"/>
      <c r="AT256" s="296"/>
      <c r="AU256" s="296"/>
      <c r="AV256" s="296"/>
      <c r="AW256" s="296"/>
      <c r="AX256" s="297"/>
    </row>
    <row r="257" spans="36:50" x14ac:dyDescent="0.25">
      <c r="AJ257" s="295"/>
      <c r="AK257" s="294"/>
      <c r="AL257" s="294"/>
      <c r="AM257" s="294"/>
      <c r="AN257" s="295"/>
      <c r="AO257" s="295"/>
      <c r="AP257" s="294"/>
      <c r="AQ257" s="296"/>
      <c r="AR257" s="296"/>
      <c r="AS257" s="296"/>
      <c r="AT257" s="296"/>
      <c r="AU257" s="296"/>
      <c r="AV257" s="296"/>
      <c r="AW257" s="296"/>
      <c r="AX257" s="297"/>
    </row>
    <row r="258" spans="36:50" x14ac:dyDescent="0.25">
      <c r="AJ258" s="301"/>
      <c r="AK258" s="294"/>
      <c r="AL258" s="294"/>
      <c r="AM258" s="294"/>
      <c r="AN258" s="301"/>
      <c r="AO258" s="301"/>
      <c r="AP258" s="294"/>
      <c r="AQ258" s="296"/>
      <c r="AR258" s="296"/>
      <c r="AS258" s="296"/>
      <c r="AT258" s="296"/>
      <c r="AU258" s="296"/>
      <c r="AV258" s="296"/>
      <c r="AW258" s="296"/>
      <c r="AX258" s="297"/>
    </row>
    <row r="259" spans="36:50" x14ac:dyDescent="0.25">
      <c r="AJ259" s="301"/>
      <c r="AK259" s="294"/>
      <c r="AL259" s="294"/>
      <c r="AM259" s="294"/>
      <c r="AN259" s="301"/>
      <c r="AO259" s="301"/>
      <c r="AP259" s="294"/>
      <c r="AQ259" s="296"/>
      <c r="AR259" s="296"/>
      <c r="AS259" s="296"/>
      <c r="AT259" s="296"/>
      <c r="AU259" s="296"/>
      <c r="AV259" s="296"/>
      <c r="AW259" s="296"/>
      <c r="AX259" s="297"/>
    </row>
    <row r="260" spans="36:50" x14ac:dyDescent="0.25">
      <c r="AJ260" s="301"/>
      <c r="AK260" s="294"/>
      <c r="AL260" s="294"/>
      <c r="AM260" s="294"/>
      <c r="AN260" s="294"/>
      <c r="AO260" s="294"/>
      <c r="AP260" s="294"/>
      <c r="AQ260" s="296"/>
      <c r="AR260" s="296"/>
      <c r="AS260" s="296"/>
      <c r="AT260" s="296"/>
      <c r="AU260" s="296"/>
      <c r="AV260" s="296"/>
      <c r="AW260" s="296"/>
      <c r="AX260" s="297"/>
    </row>
    <row r="261" spans="36:50" x14ac:dyDescent="0.25">
      <c r="AJ261" s="301"/>
      <c r="AK261" s="294"/>
      <c r="AL261" s="294"/>
      <c r="AM261" s="294"/>
      <c r="AN261" s="294"/>
      <c r="AO261" s="294"/>
      <c r="AP261" s="294"/>
      <c r="AQ261" s="296"/>
      <c r="AR261" s="296"/>
      <c r="AS261" s="296"/>
      <c r="AT261" s="296"/>
      <c r="AU261" s="296"/>
      <c r="AV261" s="296"/>
      <c r="AW261" s="296"/>
      <c r="AX261" s="297"/>
    </row>
    <row r="262" spans="36:50" x14ac:dyDescent="0.25">
      <c r="AJ262" s="295"/>
      <c r="AK262" s="294"/>
      <c r="AL262" s="294"/>
      <c r="AM262" s="294"/>
      <c r="AN262" s="295"/>
      <c r="AO262" s="295"/>
      <c r="AP262" s="294"/>
      <c r="AQ262" s="296"/>
      <c r="AR262" s="296"/>
      <c r="AS262" s="296"/>
      <c r="AT262" s="296"/>
      <c r="AU262" s="296"/>
      <c r="AV262" s="296"/>
      <c r="AW262" s="296"/>
      <c r="AX262" s="297"/>
    </row>
    <row r="263" spans="36:50" x14ac:dyDescent="0.25">
      <c r="AJ263" s="301"/>
      <c r="AK263" s="294"/>
      <c r="AL263" s="294"/>
      <c r="AM263" s="294"/>
      <c r="AN263" s="301"/>
      <c r="AO263" s="301"/>
      <c r="AP263" s="294"/>
      <c r="AQ263" s="296"/>
      <c r="AR263" s="296"/>
      <c r="AS263" s="296"/>
      <c r="AT263" s="296"/>
      <c r="AU263" s="296"/>
      <c r="AV263" s="296"/>
      <c r="AW263" s="296"/>
      <c r="AX263" s="297"/>
    </row>
    <row r="264" spans="36:50" x14ac:dyDescent="0.25">
      <c r="AJ264" s="301"/>
      <c r="AK264" s="294"/>
      <c r="AL264" s="294"/>
      <c r="AM264" s="294"/>
      <c r="AN264" s="301"/>
      <c r="AO264" s="301"/>
      <c r="AP264" s="294"/>
      <c r="AQ264" s="296"/>
      <c r="AR264" s="296"/>
      <c r="AS264" s="296"/>
      <c r="AT264" s="296"/>
      <c r="AU264" s="296"/>
      <c r="AV264" s="296"/>
      <c r="AW264" s="296"/>
      <c r="AX264" s="297"/>
    </row>
    <row r="265" spans="36:50" x14ac:dyDescent="0.25">
      <c r="AJ265" s="301"/>
      <c r="AK265" s="294"/>
      <c r="AL265" s="294"/>
      <c r="AM265" s="294"/>
      <c r="AN265" s="294"/>
      <c r="AO265" s="294"/>
      <c r="AP265" s="294"/>
      <c r="AQ265" s="296"/>
      <c r="AR265" s="296"/>
      <c r="AS265" s="296"/>
      <c r="AT265" s="296"/>
      <c r="AU265" s="296"/>
      <c r="AV265" s="296"/>
      <c r="AW265" s="296"/>
      <c r="AX265" s="297"/>
    </row>
    <row r="266" spans="36:50" x14ac:dyDescent="0.25">
      <c r="AJ266" s="301"/>
      <c r="AK266" s="294"/>
      <c r="AL266" s="294"/>
      <c r="AM266" s="294"/>
      <c r="AN266" s="301"/>
      <c r="AO266" s="301"/>
      <c r="AP266" s="294"/>
      <c r="AQ266" s="296"/>
      <c r="AR266" s="296"/>
      <c r="AS266" s="296"/>
      <c r="AT266" s="296"/>
      <c r="AU266" s="296"/>
      <c r="AV266" s="296"/>
      <c r="AW266" s="296"/>
      <c r="AX266" s="297"/>
    </row>
    <row r="267" spans="36:50" x14ac:dyDescent="0.25">
      <c r="AJ267" s="295"/>
      <c r="AK267" s="294"/>
      <c r="AL267" s="294"/>
      <c r="AM267" s="294"/>
      <c r="AN267" s="295"/>
      <c r="AO267" s="295"/>
      <c r="AP267" s="294"/>
      <c r="AQ267" s="296"/>
      <c r="AR267" s="296"/>
      <c r="AS267" s="296"/>
      <c r="AT267" s="296"/>
      <c r="AU267" s="296"/>
      <c r="AV267" s="296"/>
      <c r="AW267" s="296"/>
      <c r="AX267" s="297"/>
    </row>
    <row r="268" spans="36:50" x14ac:dyDescent="0.25">
      <c r="AJ268" s="295"/>
      <c r="AK268" s="294"/>
      <c r="AL268" s="294"/>
      <c r="AM268" s="294"/>
      <c r="AN268" s="295"/>
      <c r="AO268" s="295"/>
      <c r="AP268" s="294"/>
      <c r="AQ268" s="296"/>
      <c r="AR268" s="296"/>
      <c r="AS268" s="296"/>
      <c r="AT268" s="296"/>
      <c r="AU268" s="296"/>
      <c r="AV268" s="296"/>
      <c r="AW268" s="296"/>
      <c r="AX268" s="297"/>
    </row>
    <row r="269" spans="36:50" x14ac:dyDescent="0.25">
      <c r="AJ269" s="295"/>
      <c r="AK269" s="294"/>
      <c r="AL269" s="294"/>
      <c r="AM269" s="294"/>
      <c r="AN269" s="295"/>
      <c r="AO269" s="295"/>
      <c r="AP269" s="294"/>
      <c r="AQ269" s="296"/>
      <c r="AR269" s="296"/>
      <c r="AS269" s="296"/>
      <c r="AT269" s="296"/>
      <c r="AU269" s="296"/>
      <c r="AV269" s="296"/>
      <c r="AW269" s="296"/>
      <c r="AX269" s="297"/>
    </row>
    <row r="270" spans="36:50" x14ac:dyDescent="0.25">
      <c r="AJ270" s="295"/>
      <c r="AK270" s="294"/>
      <c r="AL270" s="294"/>
      <c r="AM270" s="294"/>
      <c r="AN270" s="295"/>
      <c r="AO270" s="295"/>
      <c r="AP270" s="294"/>
      <c r="AQ270" s="296"/>
      <c r="AR270" s="296"/>
      <c r="AS270" s="296"/>
      <c r="AT270" s="296"/>
      <c r="AU270" s="296"/>
      <c r="AV270" s="296"/>
      <c r="AW270" s="296"/>
      <c r="AX270" s="297"/>
    </row>
    <row r="271" spans="36:50" x14ac:dyDescent="0.25">
      <c r="AJ271" s="301"/>
      <c r="AK271" s="294"/>
      <c r="AL271" s="294"/>
      <c r="AM271" s="294"/>
      <c r="AN271" s="301"/>
      <c r="AO271" s="301"/>
      <c r="AP271" s="294"/>
      <c r="AQ271" s="296"/>
      <c r="AR271" s="296"/>
      <c r="AS271" s="296"/>
      <c r="AT271" s="296"/>
      <c r="AU271" s="296"/>
      <c r="AV271" s="296"/>
      <c r="AW271" s="296"/>
      <c r="AX271" s="297"/>
    </row>
    <row r="272" spans="36:50" x14ac:dyDescent="0.25">
      <c r="AJ272" s="295"/>
      <c r="AK272" s="294"/>
      <c r="AL272" s="294"/>
      <c r="AM272" s="294"/>
      <c r="AN272" s="295"/>
      <c r="AO272" s="295"/>
      <c r="AP272" s="294"/>
      <c r="AQ272" s="296"/>
      <c r="AR272" s="296"/>
      <c r="AS272" s="296"/>
      <c r="AT272" s="296"/>
      <c r="AU272" s="296"/>
      <c r="AV272" s="296"/>
      <c r="AW272" s="296"/>
      <c r="AX272" s="297"/>
    </row>
    <row r="273" spans="36:50" x14ac:dyDescent="0.25">
      <c r="AJ273" s="301"/>
      <c r="AK273" s="294"/>
      <c r="AL273" s="294"/>
      <c r="AM273" s="294"/>
      <c r="AN273" s="301"/>
      <c r="AO273" s="301"/>
      <c r="AP273" s="294"/>
      <c r="AQ273" s="296"/>
      <c r="AR273" s="296"/>
      <c r="AS273" s="296"/>
      <c r="AT273" s="296"/>
      <c r="AU273" s="296"/>
      <c r="AV273" s="296"/>
      <c r="AW273" s="296"/>
      <c r="AX273" s="297"/>
    </row>
    <row r="274" spans="36:50" x14ac:dyDescent="0.25">
      <c r="AJ274" s="295"/>
      <c r="AK274" s="294"/>
      <c r="AL274" s="294"/>
      <c r="AM274" s="294"/>
      <c r="AN274" s="295"/>
      <c r="AO274" s="295"/>
      <c r="AP274" s="294"/>
      <c r="AQ274" s="296"/>
      <c r="AR274" s="296"/>
      <c r="AS274" s="296"/>
      <c r="AT274" s="296"/>
      <c r="AU274" s="296"/>
      <c r="AV274" s="296"/>
      <c r="AW274" s="296"/>
      <c r="AX274" s="297"/>
    </row>
    <row r="275" spans="36:50" x14ac:dyDescent="0.25">
      <c r="AJ275" s="295"/>
      <c r="AK275" s="294"/>
      <c r="AL275" s="294"/>
      <c r="AM275" s="294"/>
      <c r="AN275" s="295"/>
      <c r="AO275" s="295"/>
      <c r="AP275" s="294"/>
      <c r="AQ275" s="296"/>
      <c r="AR275" s="296"/>
      <c r="AS275" s="296"/>
      <c r="AT275" s="296"/>
      <c r="AU275" s="296"/>
      <c r="AV275" s="296"/>
      <c r="AW275" s="296"/>
      <c r="AX275" s="297"/>
    </row>
    <row r="276" spans="36:50" x14ac:dyDescent="0.25">
      <c r="AJ276" s="295"/>
      <c r="AK276" s="294"/>
      <c r="AL276" s="294"/>
      <c r="AM276" s="294"/>
      <c r="AN276" s="295"/>
      <c r="AO276" s="295"/>
      <c r="AP276" s="294"/>
      <c r="AQ276" s="296"/>
      <c r="AR276" s="296"/>
      <c r="AS276" s="296"/>
      <c r="AT276" s="296"/>
      <c r="AU276" s="296"/>
      <c r="AV276" s="296"/>
      <c r="AW276" s="296"/>
      <c r="AX276" s="297"/>
    </row>
    <row r="277" spans="36:50" x14ac:dyDescent="0.25">
      <c r="AJ277" s="295"/>
      <c r="AK277" s="294"/>
      <c r="AL277" s="294"/>
      <c r="AM277" s="294"/>
      <c r="AN277" s="303"/>
      <c r="AO277" s="303"/>
      <c r="AP277" s="294"/>
      <c r="AQ277" s="296"/>
      <c r="AR277" s="296"/>
      <c r="AS277" s="296"/>
      <c r="AT277" s="296"/>
      <c r="AU277" s="296"/>
      <c r="AV277" s="296"/>
      <c r="AW277" s="296"/>
      <c r="AX277" s="297"/>
    </row>
    <row r="278" spans="36:50" x14ac:dyDescent="0.25">
      <c r="AJ278" s="295"/>
      <c r="AK278" s="294"/>
      <c r="AL278" s="294"/>
      <c r="AM278" s="294"/>
      <c r="AN278" s="295"/>
      <c r="AO278" s="295"/>
      <c r="AP278" s="294"/>
      <c r="AQ278" s="296"/>
      <c r="AR278" s="296"/>
      <c r="AS278" s="296"/>
      <c r="AT278" s="296"/>
      <c r="AU278" s="296"/>
      <c r="AV278" s="296"/>
      <c r="AW278" s="296"/>
      <c r="AX278" s="297"/>
    </row>
    <row r="279" spans="36:50" x14ac:dyDescent="0.25">
      <c r="AJ279" s="301"/>
      <c r="AK279" s="294"/>
      <c r="AL279" s="294"/>
      <c r="AM279" s="294"/>
      <c r="AN279" s="294"/>
      <c r="AO279" s="294"/>
      <c r="AP279" s="294"/>
      <c r="AQ279" s="296"/>
      <c r="AR279" s="296"/>
      <c r="AS279" s="296"/>
      <c r="AT279" s="296"/>
      <c r="AU279" s="296"/>
      <c r="AV279" s="296"/>
      <c r="AW279" s="296"/>
      <c r="AX279" s="297"/>
    </row>
    <row r="280" spans="36:50" x14ac:dyDescent="0.25">
      <c r="AJ280" s="301"/>
      <c r="AK280" s="294"/>
      <c r="AL280" s="294"/>
      <c r="AM280" s="294"/>
      <c r="AN280" s="294"/>
      <c r="AO280" s="294"/>
      <c r="AP280" s="294"/>
      <c r="AQ280" s="296"/>
      <c r="AR280" s="296"/>
      <c r="AS280" s="296"/>
      <c r="AT280" s="296"/>
      <c r="AU280" s="296"/>
      <c r="AV280" s="296"/>
      <c r="AW280" s="296"/>
      <c r="AX280" s="297"/>
    </row>
    <row r="281" spans="36:50" x14ac:dyDescent="0.25">
      <c r="AJ281" s="301"/>
      <c r="AK281" s="294"/>
      <c r="AL281" s="294"/>
      <c r="AM281" s="294"/>
      <c r="AN281" s="294"/>
      <c r="AO281" s="294"/>
      <c r="AP281" s="294"/>
      <c r="AQ281" s="296"/>
      <c r="AR281" s="296"/>
      <c r="AS281" s="296"/>
      <c r="AT281" s="296"/>
      <c r="AU281" s="296"/>
      <c r="AV281" s="296"/>
      <c r="AW281" s="296"/>
      <c r="AX281" s="297"/>
    </row>
    <row r="282" spans="36:50" x14ac:dyDescent="0.25">
      <c r="AJ282" s="301"/>
      <c r="AK282" s="294"/>
      <c r="AL282" s="294"/>
      <c r="AM282" s="294"/>
      <c r="AN282" s="301"/>
      <c r="AO282" s="301"/>
      <c r="AP282" s="294"/>
      <c r="AQ282" s="296"/>
      <c r="AR282" s="296"/>
      <c r="AS282" s="296"/>
      <c r="AT282" s="296"/>
      <c r="AU282" s="296"/>
      <c r="AV282" s="296"/>
      <c r="AW282" s="296"/>
      <c r="AX282" s="297"/>
    </row>
    <row r="283" spans="36:50" x14ac:dyDescent="0.25">
      <c r="AJ283" s="301"/>
      <c r="AK283" s="294"/>
      <c r="AL283" s="294"/>
      <c r="AM283" s="294"/>
      <c r="AN283" s="294"/>
      <c r="AO283" s="294"/>
      <c r="AP283" s="294"/>
      <c r="AQ283" s="296"/>
      <c r="AR283" s="296"/>
      <c r="AS283" s="296"/>
      <c r="AT283" s="296"/>
      <c r="AU283" s="296"/>
      <c r="AV283" s="296"/>
      <c r="AW283" s="296"/>
      <c r="AX283" s="297"/>
    </row>
    <row r="284" spans="36:50" x14ac:dyDescent="0.25">
      <c r="AJ284" s="295"/>
      <c r="AK284" s="294"/>
      <c r="AL284" s="294"/>
      <c r="AM284" s="294"/>
      <c r="AN284" s="295"/>
      <c r="AO284" s="295"/>
      <c r="AP284" s="294"/>
      <c r="AQ284" s="296"/>
      <c r="AR284" s="296"/>
      <c r="AS284" s="296"/>
      <c r="AT284" s="296"/>
      <c r="AU284" s="296"/>
      <c r="AV284" s="296"/>
      <c r="AW284" s="296"/>
      <c r="AX284" s="297"/>
    </row>
    <row r="285" spans="36:50" x14ac:dyDescent="0.25">
      <c r="AJ285" s="301"/>
      <c r="AK285" s="294"/>
      <c r="AL285" s="294"/>
      <c r="AM285" s="294"/>
      <c r="AN285" s="301"/>
      <c r="AO285" s="301"/>
      <c r="AP285" s="294"/>
      <c r="AQ285" s="296"/>
      <c r="AR285" s="296"/>
      <c r="AS285" s="296"/>
      <c r="AT285" s="296"/>
      <c r="AU285" s="296"/>
      <c r="AV285" s="296"/>
      <c r="AW285" s="296"/>
      <c r="AX285" s="297"/>
    </row>
    <row r="286" spans="36:50" x14ac:dyDescent="0.25">
      <c r="AJ286" s="295"/>
      <c r="AK286" s="294"/>
      <c r="AL286" s="294"/>
      <c r="AM286" s="294"/>
      <c r="AN286" s="295"/>
      <c r="AO286" s="295"/>
      <c r="AP286" s="294"/>
      <c r="AQ286" s="296"/>
      <c r="AR286" s="296"/>
      <c r="AS286" s="296"/>
      <c r="AT286" s="296"/>
      <c r="AU286" s="296"/>
      <c r="AV286" s="296"/>
      <c r="AW286" s="296"/>
      <c r="AX286" s="297"/>
    </row>
    <row r="287" spans="36:50" x14ac:dyDescent="0.25">
      <c r="AJ287" s="301"/>
      <c r="AK287" s="294"/>
      <c r="AL287" s="294"/>
      <c r="AM287" s="294"/>
      <c r="AN287" s="301"/>
      <c r="AO287" s="301"/>
      <c r="AP287" s="294"/>
      <c r="AQ287" s="296"/>
      <c r="AR287" s="296"/>
      <c r="AS287" s="296"/>
      <c r="AT287" s="296"/>
      <c r="AU287" s="296"/>
      <c r="AV287" s="296"/>
      <c r="AW287" s="296"/>
      <c r="AX287" s="297"/>
    </row>
    <row r="288" spans="36:50" x14ac:dyDescent="0.25">
      <c r="AJ288" s="301"/>
      <c r="AK288" s="294"/>
      <c r="AL288" s="294"/>
      <c r="AM288" s="294"/>
      <c r="AN288" s="294"/>
      <c r="AO288" s="294"/>
      <c r="AP288" s="294"/>
      <c r="AQ288" s="296"/>
      <c r="AR288" s="296"/>
      <c r="AS288" s="296"/>
      <c r="AT288" s="296"/>
      <c r="AU288" s="296"/>
      <c r="AV288" s="296"/>
      <c r="AW288" s="296"/>
      <c r="AX288" s="297"/>
    </row>
    <row r="289" spans="36:50" x14ac:dyDescent="0.25">
      <c r="AJ289" s="295"/>
      <c r="AK289" s="303"/>
      <c r="AL289" s="303"/>
      <c r="AM289" s="303"/>
      <c r="AN289" s="295"/>
      <c r="AO289" s="295"/>
      <c r="AP289" s="294"/>
      <c r="AQ289" s="296"/>
      <c r="AR289" s="296"/>
      <c r="AS289" s="296"/>
      <c r="AT289" s="296"/>
      <c r="AU289" s="296"/>
      <c r="AV289" s="296"/>
      <c r="AW289" s="296"/>
      <c r="AX289" s="297"/>
    </row>
    <row r="290" spans="36:50" x14ac:dyDescent="0.25">
      <c r="AJ290" s="295"/>
      <c r="AK290" s="294"/>
      <c r="AL290" s="294"/>
      <c r="AM290" s="294"/>
      <c r="AN290" s="295"/>
      <c r="AO290" s="295"/>
      <c r="AP290" s="294"/>
      <c r="AQ290" s="296"/>
      <c r="AR290" s="296"/>
      <c r="AS290" s="296"/>
      <c r="AT290" s="296"/>
      <c r="AU290" s="296"/>
      <c r="AV290" s="296"/>
      <c r="AW290" s="296"/>
      <c r="AX290" s="297"/>
    </row>
    <row r="291" spans="36:50" x14ac:dyDescent="0.25">
      <c r="AJ291" s="295"/>
      <c r="AK291" s="294"/>
      <c r="AL291" s="294"/>
      <c r="AM291" s="294"/>
      <c r="AN291" s="295"/>
      <c r="AO291" s="295"/>
      <c r="AP291" s="294"/>
      <c r="AQ291" s="296"/>
      <c r="AR291" s="296"/>
      <c r="AS291" s="296"/>
      <c r="AT291" s="296"/>
      <c r="AU291" s="296"/>
      <c r="AV291" s="296"/>
      <c r="AW291" s="296"/>
      <c r="AX291" s="297"/>
    </row>
    <row r="292" spans="36:50" x14ac:dyDescent="0.25">
      <c r="AJ292" s="301"/>
      <c r="AK292" s="294"/>
      <c r="AL292" s="294"/>
      <c r="AM292" s="294"/>
      <c r="AN292" s="294"/>
      <c r="AO292" s="294"/>
      <c r="AP292" s="294"/>
      <c r="AQ292" s="296"/>
      <c r="AR292" s="296"/>
      <c r="AS292" s="296"/>
      <c r="AT292" s="296"/>
      <c r="AU292" s="296"/>
      <c r="AV292" s="296"/>
      <c r="AW292" s="296"/>
      <c r="AX292" s="297"/>
    </row>
    <row r="293" spans="36:50" x14ac:dyDescent="0.25">
      <c r="AJ293" s="301"/>
      <c r="AK293" s="294"/>
      <c r="AL293" s="294"/>
      <c r="AM293" s="294"/>
      <c r="AN293" s="301"/>
      <c r="AO293" s="301"/>
      <c r="AP293" s="294"/>
      <c r="AQ293" s="296"/>
      <c r="AR293" s="296"/>
      <c r="AS293" s="296"/>
      <c r="AT293" s="296"/>
      <c r="AU293" s="296"/>
      <c r="AV293" s="296"/>
      <c r="AW293" s="296"/>
      <c r="AX293" s="297"/>
    </row>
    <row r="294" spans="36:50" x14ac:dyDescent="0.25">
      <c r="AJ294" s="301"/>
      <c r="AK294" s="294"/>
      <c r="AL294" s="294"/>
      <c r="AM294" s="294"/>
      <c r="AN294" s="294"/>
      <c r="AO294" s="294"/>
      <c r="AP294" s="294"/>
      <c r="AQ294" s="296"/>
      <c r="AR294" s="296"/>
      <c r="AS294" s="296"/>
      <c r="AT294" s="296"/>
      <c r="AU294" s="296"/>
      <c r="AV294" s="296"/>
      <c r="AW294" s="296"/>
      <c r="AX294" s="297"/>
    </row>
    <row r="295" spans="36:50" x14ac:dyDescent="0.25">
      <c r="AJ295" s="301"/>
      <c r="AK295" s="294"/>
      <c r="AL295" s="294"/>
      <c r="AM295" s="294"/>
      <c r="AN295" s="294"/>
      <c r="AO295" s="294"/>
      <c r="AP295" s="294"/>
      <c r="AQ295" s="296"/>
      <c r="AR295" s="296"/>
      <c r="AS295" s="296"/>
      <c r="AT295" s="296"/>
      <c r="AU295" s="296"/>
      <c r="AV295" s="296"/>
      <c r="AW295" s="296"/>
      <c r="AX295" s="297"/>
    </row>
    <row r="296" spans="36:50" x14ac:dyDescent="0.25">
      <c r="AJ296" s="295"/>
      <c r="AK296" s="294"/>
      <c r="AL296" s="294"/>
      <c r="AM296" s="294"/>
      <c r="AN296" s="295"/>
      <c r="AO296" s="295"/>
      <c r="AP296" s="294"/>
      <c r="AQ296" s="296"/>
      <c r="AR296" s="296"/>
      <c r="AS296" s="296"/>
      <c r="AT296" s="296"/>
      <c r="AU296" s="296"/>
      <c r="AV296" s="296"/>
      <c r="AW296" s="296"/>
      <c r="AX296" s="297"/>
    </row>
    <row r="297" spans="36:50" x14ac:dyDescent="0.25">
      <c r="AJ297" s="295"/>
      <c r="AK297" s="294"/>
      <c r="AL297" s="294"/>
      <c r="AM297" s="294"/>
      <c r="AN297" s="295"/>
      <c r="AO297" s="295"/>
      <c r="AP297" s="294"/>
      <c r="AQ297" s="296"/>
      <c r="AR297" s="296"/>
      <c r="AS297" s="296"/>
      <c r="AT297" s="296"/>
      <c r="AU297" s="296"/>
      <c r="AV297" s="296"/>
      <c r="AW297" s="296"/>
      <c r="AX297" s="297"/>
    </row>
    <row r="298" spans="36:50" x14ac:dyDescent="0.25">
      <c r="AJ298" s="301"/>
      <c r="AK298" s="294"/>
      <c r="AL298" s="294"/>
      <c r="AM298" s="294"/>
      <c r="AN298" s="294"/>
      <c r="AO298" s="294"/>
      <c r="AP298" s="294"/>
      <c r="AQ298" s="296"/>
      <c r="AR298" s="296"/>
      <c r="AS298" s="296"/>
      <c r="AT298" s="296"/>
      <c r="AU298" s="296"/>
      <c r="AV298" s="296"/>
      <c r="AW298" s="296"/>
      <c r="AX298" s="297"/>
    </row>
    <row r="299" spans="36:50" x14ac:dyDescent="0.25">
      <c r="AJ299" s="301"/>
      <c r="AK299" s="294"/>
      <c r="AL299" s="294"/>
      <c r="AM299" s="294"/>
      <c r="AN299" s="294"/>
      <c r="AO299" s="294"/>
      <c r="AP299" s="294"/>
      <c r="AQ299" s="296"/>
      <c r="AR299" s="296"/>
      <c r="AS299" s="296"/>
      <c r="AT299" s="296"/>
      <c r="AU299" s="296"/>
      <c r="AV299" s="296"/>
      <c r="AW299" s="296"/>
      <c r="AX299" s="297"/>
    </row>
    <row r="300" spans="36:50" x14ac:dyDescent="0.25">
      <c r="AJ300" s="295"/>
      <c r="AK300" s="294"/>
      <c r="AL300" s="294"/>
      <c r="AM300" s="294"/>
      <c r="AN300" s="295"/>
      <c r="AO300" s="295"/>
      <c r="AP300" s="294"/>
      <c r="AQ300" s="296"/>
      <c r="AR300" s="296"/>
      <c r="AS300" s="296"/>
      <c r="AT300" s="296"/>
      <c r="AU300" s="296"/>
      <c r="AV300" s="296"/>
      <c r="AW300" s="296"/>
      <c r="AX300" s="297"/>
    </row>
    <row r="301" spans="36:50" x14ac:dyDescent="0.25">
      <c r="AJ301" s="301"/>
      <c r="AK301" s="294"/>
      <c r="AL301" s="294"/>
      <c r="AM301" s="294"/>
      <c r="AN301" s="294"/>
      <c r="AO301" s="294"/>
      <c r="AP301" s="294"/>
      <c r="AQ301" s="296"/>
      <c r="AR301" s="296"/>
      <c r="AS301" s="296"/>
      <c r="AT301" s="296"/>
      <c r="AU301" s="296"/>
      <c r="AV301" s="296"/>
      <c r="AW301" s="296"/>
      <c r="AX301" s="297"/>
    </row>
    <row r="302" spans="36:50" x14ac:dyDescent="0.25">
      <c r="AJ302" s="295"/>
      <c r="AK302" s="294"/>
      <c r="AL302" s="294"/>
      <c r="AM302" s="294"/>
      <c r="AN302" s="295"/>
      <c r="AO302" s="295"/>
      <c r="AP302" s="294"/>
      <c r="AQ302" s="296"/>
      <c r="AR302" s="296"/>
      <c r="AS302" s="296"/>
      <c r="AT302" s="296"/>
      <c r="AU302" s="296"/>
      <c r="AV302" s="296"/>
      <c r="AW302" s="296"/>
      <c r="AX302" s="297"/>
    </row>
    <row r="303" spans="36:50" x14ac:dyDescent="0.25">
      <c r="AJ303" s="295"/>
      <c r="AK303" s="294"/>
      <c r="AL303" s="294"/>
      <c r="AM303" s="294"/>
      <c r="AN303" s="295"/>
      <c r="AO303" s="295"/>
      <c r="AP303" s="294"/>
      <c r="AQ303" s="296"/>
      <c r="AR303" s="296"/>
      <c r="AS303" s="296"/>
      <c r="AT303" s="296"/>
      <c r="AU303" s="296"/>
      <c r="AV303" s="296"/>
      <c r="AW303" s="296"/>
      <c r="AX303" s="297"/>
    </row>
    <row r="304" spans="36:50" x14ac:dyDescent="0.25">
      <c r="AJ304" s="295"/>
      <c r="AK304" s="294"/>
      <c r="AL304" s="294"/>
      <c r="AM304" s="294"/>
      <c r="AN304" s="295"/>
      <c r="AO304" s="295"/>
      <c r="AP304" s="294"/>
      <c r="AQ304" s="296"/>
      <c r="AR304" s="296"/>
      <c r="AS304" s="296"/>
      <c r="AT304" s="296"/>
      <c r="AU304" s="296"/>
      <c r="AV304" s="296"/>
      <c r="AW304" s="296"/>
      <c r="AX304" s="297"/>
    </row>
    <row r="305" spans="36:50" x14ac:dyDescent="0.25">
      <c r="AJ305" s="295"/>
      <c r="AK305" s="294"/>
      <c r="AL305" s="294"/>
      <c r="AM305" s="294"/>
      <c r="AN305" s="295"/>
      <c r="AO305" s="295"/>
      <c r="AP305" s="294"/>
      <c r="AQ305" s="296"/>
      <c r="AR305" s="296"/>
      <c r="AS305" s="296"/>
      <c r="AT305" s="296"/>
      <c r="AU305" s="296"/>
      <c r="AV305" s="296"/>
      <c r="AW305" s="296"/>
      <c r="AX305" s="297"/>
    </row>
    <row r="306" spans="36:50" x14ac:dyDescent="0.25">
      <c r="AJ306" s="301"/>
      <c r="AK306" s="294"/>
      <c r="AL306" s="294"/>
      <c r="AM306" s="294"/>
      <c r="AN306" s="301"/>
      <c r="AO306" s="301"/>
      <c r="AP306" s="294"/>
      <c r="AQ306" s="296"/>
      <c r="AR306" s="296"/>
      <c r="AS306" s="296"/>
      <c r="AT306" s="296"/>
      <c r="AU306" s="296"/>
      <c r="AV306" s="296"/>
      <c r="AW306" s="296"/>
      <c r="AX306" s="297"/>
    </row>
    <row r="307" spans="36:50" x14ac:dyDescent="0.25">
      <c r="AJ307" s="301"/>
      <c r="AK307" s="294"/>
      <c r="AL307" s="294"/>
      <c r="AM307" s="294"/>
      <c r="AN307" s="294"/>
      <c r="AO307" s="294"/>
      <c r="AP307" s="294"/>
      <c r="AQ307" s="296"/>
      <c r="AR307" s="296"/>
      <c r="AS307" s="296"/>
      <c r="AT307" s="296"/>
      <c r="AU307" s="296"/>
      <c r="AV307" s="296"/>
      <c r="AW307" s="296"/>
      <c r="AX307" s="297"/>
    </row>
    <row r="308" spans="36:50" x14ac:dyDescent="0.25">
      <c r="AJ308" s="301"/>
      <c r="AK308" s="294"/>
      <c r="AL308" s="294"/>
      <c r="AM308" s="294"/>
      <c r="AN308" s="301"/>
      <c r="AO308" s="301"/>
      <c r="AP308" s="294"/>
      <c r="AQ308" s="296"/>
      <c r="AR308" s="296"/>
      <c r="AS308" s="296"/>
      <c r="AT308" s="296"/>
      <c r="AU308" s="296"/>
      <c r="AV308" s="296"/>
      <c r="AW308" s="296"/>
      <c r="AX308" s="297"/>
    </row>
    <row r="309" spans="36:50" x14ac:dyDescent="0.25">
      <c r="AJ309" s="295"/>
      <c r="AK309" s="294"/>
      <c r="AL309" s="294"/>
      <c r="AM309" s="294"/>
      <c r="AN309" s="295"/>
      <c r="AO309" s="295"/>
      <c r="AP309" s="294"/>
      <c r="AQ309" s="296"/>
      <c r="AR309" s="296"/>
      <c r="AS309" s="296"/>
      <c r="AT309" s="296"/>
      <c r="AU309" s="296"/>
      <c r="AV309" s="296"/>
      <c r="AW309" s="296"/>
      <c r="AX309" s="297"/>
    </row>
    <row r="310" spans="36:50" x14ac:dyDescent="0.25">
      <c r="AJ310" s="295"/>
      <c r="AK310" s="294"/>
      <c r="AL310" s="294"/>
      <c r="AM310" s="294"/>
      <c r="AN310" s="295"/>
      <c r="AO310" s="295"/>
      <c r="AP310" s="294"/>
      <c r="AQ310" s="296"/>
      <c r="AR310" s="296"/>
      <c r="AS310" s="296"/>
      <c r="AT310" s="296"/>
      <c r="AU310" s="296"/>
      <c r="AV310" s="296"/>
      <c r="AW310" s="296"/>
      <c r="AX310" s="297"/>
    </row>
    <row r="311" spans="36:50" x14ac:dyDescent="0.25">
      <c r="AJ311" s="295"/>
      <c r="AK311" s="294"/>
      <c r="AL311" s="294"/>
      <c r="AM311" s="294"/>
      <c r="AN311" s="295"/>
      <c r="AO311" s="295"/>
      <c r="AP311" s="294"/>
      <c r="AQ311" s="296"/>
      <c r="AR311" s="296"/>
      <c r="AS311" s="296"/>
      <c r="AT311" s="296"/>
      <c r="AU311" s="296"/>
      <c r="AV311" s="296"/>
      <c r="AW311" s="296"/>
      <c r="AX311" s="297"/>
    </row>
    <row r="312" spans="36:50" x14ac:dyDescent="0.25">
      <c r="AJ312" s="301"/>
      <c r="AK312" s="294"/>
      <c r="AL312" s="294"/>
      <c r="AM312" s="294"/>
      <c r="AN312" s="294"/>
      <c r="AO312" s="294"/>
      <c r="AP312" s="294"/>
      <c r="AQ312" s="296"/>
      <c r="AR312" s="296"/>
      <c r="AS312" s="296"/>
      <c r="AT312" s="296"/>
      <c r="AU312" s="296"/>
      <c r="AV312" s="296"/>
      <c r="AW312" s="296"/>
      <c r="AX312" s="297"/>
    </row>
    <row r="313" spans="36:50" x14ac:dyDescent="0.25">
      <c r="AJ313" s="295"/>
      <c r="AK313" s="303"/>
      <c r="AL313" s="303"/>
      <c r="AM313" s="303"/>
      <c r="AN313" s="295"/>
      <c r="AO313" s="295"/>
      <c r="AP313" s="294"/>
      <c r="AQ313" s="296"/>
      <c r="AR313" s="296"/>
      <c r="AS313" s="296"/>
      <c r="AT313" s="296"/>
      <c r="AU313" s="296"/>
      <c r="AV313" s="296"/>
      <c r="AW313" s="296"/>
      <c r="AX313" s="297"/>
    </row>
    <row r="314" spans="36:50" x14ac:dyDescent="0.25">
      <c r="AJ314" s="301"/>
      <c r="AK314" s="294"/>
      <c r="AL314" s="294"/>
      <c r="AM314" s="294"/>
      <c r="AN314" s="294"/>
      <c r="AO314" s="294"/>
      <c r="AP314" s="294"/>
      <c r="AQ314" s="296"/>
      <c r="AR314" s="296"/>
      <c r="AS314" s="296"/>
      <c r="AT314" s="296"/>
      <c r="AU314" s="296"/>
      <c r="AV314" s="296"/>
      <c r="AW314" s="296"/>
      <c r="AX314" s="297"/>
    </row>
    <row r="315" spans="36:50" x14ac:dyDescent="0.25">
      <c r="AJ315" s="301"/>
      <c r="AK315" s="294"/>
      <c r="AL315" s="294"/>
      <c r="AM315" s="294"/>
      <c r="AN315" s="301"/>
      <c r="AO315" s="301"/>
      <c r="AP315" s="294"/>
      <c r="AQ315" s="296"/>
      <c r="AR315" s="296"/>
      <c r="AS315" s="296"/>
      <c r="AT315" s="296"/>
      <c r="AU315" s="296"/>
      <c r="AV315" s="296"/>
      <c r="AW315" s="296"/>
      <c r="AX315" s="297"/>
    </row>
    <row r="316" spans="36:50" x14ac:dyDescent="0.25">
      <c r="AJ316" s="301"/>
      <c r="AK316" s="294"/>
      <c r="AL316" s="294"/>
      <c r="AM316" s="294"/>
      <c r="AN316" s="301"/>
      <c r="AO316" s="301"/>
      <c r="AP316" s="294"/>
      <c r="AQ316" s="296"/>
      <c r="AR316" s="296"/>
      <c r="AS316" s="296"/>
      <c r="AT316" s="296"/>
      <c r="AU316" s="296"/>
      <c r="AV316" s="296"/>
      <c r="AW316" s="296"/>
      <c r="AX316" s="297"/>
    </row>
    <row r="317" spans="36:50" x14ac:dyDescent="0.25">
      <c r="AJ317" s="301"/>
      <c r="AK317" s="294"/>
      <c r="AL317" s="294"/>
      <c r="AM317" s="294"/>
      <c r="AN317" s="301"/>
      <c r="AO317" s="301"/>
      <c r="AP317" s="294"/>
      <c r="AQ317" s="296"/>
      <c r="AR317" s="296"/>
      <c r="AS317" s="296"/>
      <c r="AT317" s="296"/>
      <c r="AU317" s="296"/>
      <c r="AV317" s="296"/>
      <c r="AW317" s="296"/>
      <c r="AX317" s="297"/>
    </row>
    <row r="318" spans="36:50" x14ac:dyDescent="0.25">
      <c r="AJ318" s="295"/>
      <c r="AK318" s="303"/>
      <c r="AL318" s="303"/>
      <c r="AM318" s="303"/>
      <c r="AN318" s="295"/>
      <c r="AO318" s="295"/>
      <c r="AP318" s="294"/>
      <c r="AQ318" s="296"/>
      <c r="AR318" s="296"/>
      <c r="AS318" s="296"/>
      <c r="AT318" s="296"/>
      <c r="AU318" s="296"/>
      <c r="AV318" s="296"/>
      <c r="AW318" s="296"/>
      <c r="AX318" s="297"/>
    </row>
    <row r="319" spans="36:50" x14ac:dyDescent="0.25">
      <c r="AJ319" s="301"/>
      <c r="AK319" s="294"/>
      <c r="AL319" s="294"/>
      <c r="AM319" s="294"/>
      <c r="AN319" s="301"/>
      <c r="AO319" s="301"/>
      <c r="AP319" s="294"/>
      <c r="AQ319" s="296"/>
      <c r="AR319" s="296"/>
      <c r="AS319" s="296"/>
      <c r="AT319" s="296"/>
      <c r="AU319" s="296"/>
      <c r="AV319" s="296"/>
      <c r="AW319" s="296"/>
      <c r="AX319" s="297"/>
    </row>
    <row r="320" spans="36:50" x14ac:dyDescent="0.25">
      <c r="AJ320" s="295"/>
      <c r="AK320" s="294"/>
      <c r="AL320" s="294"/>
      <c r="AM320" s="294"/>
      <c r="AN320" s="295"/>
      <c r="AO320" s="295"/>
      <c r="AP320" s="294"/>
      <c r="AQ320" s="296"/>
      <c r="AR320" s="296"/>
      <c r="AS320" s="296"/>
      <c r="AT320" s="296"/>
      <c r="AU320" s="296"/>
      <c r="AV320" s="296"/>
      <c r="AW320" s="296"/>
      <c r="AX320" s="297"/>
    </row>
    <row r="321" spans="36:50" x14ac:dyDescent="0.25">
      <c r="AJ321" s="295"/>
      <c r="AK321" s="294"/>
      <c r="AL321" s="294"/>
      <c r="AM321" s="294"/>
      <c r="AN321" s="295"/>
      <c r="AO321" s="295"/>
      <c r="AP321" s="294"/>
      <c r="AQ321" s="296"/>
      <c r="AR321" s="296"/>
      <c r="AS321" s="296"/>
      <c r="AT321" s="296"/>
      <c r="AU321" s="296"/>
      <c r="AV321" s="296"/>
      <c r="AW321" s="296"/>
      <c r="AX321" s="297"/>
    </row>
    <row r="322" spans="36:50" x14ac:dyDescent="0.25">
      <c r="AJ322" s="301"/>
      <c r="AK322" s="294"/>
      <c r="AL322" s="294"/>
      <c r="AM322" s="294"/>
      <c r="AN322" s="301"/>
      <c r="AO322" s="301"/>
      <c r="AP322" s="294"/>
      <c r="AQ322" s="296"/>
      <c r="AR322" s="296"/>
      <c r="AS322" s="296"/>
      <c r="AT322" s="296"/>
      <c r="AU322" s="296"/>
      <c r="AV322" s="296"/>
      <c r="AW322" s="296"/>
      <c r="AX322" s="297"/>
    </row>
    <row r="323" spans="36:50" x14ac:dyDescent="0.25">
      <c r="AJ323" s="295"/>
      <c r="AK323" s="294"/>
      <c r="AL323" s="294"/>
      <c r="AM323" s="294"/>
      <c r="AN323" s="295"/>
      <c r="AO323" s="295"/>
      <c r="AP323" s="294"/>
      <c r="AQ323" s="296"/>
      <c r="AR323" s="296"/>
      <c r="AS323" s="296"/>
      <c r="AT323" s="296"/>
      <c r="AU323" s="296"/>
      <c r="AV323" s="296"/>
      <c r="AW323" s="296"/>
      <c r="AX323" s="297"/>
    </row>
    <row r="324" spans="36:50" x14ac:dyDescent="0.25">
      <c r="AJ324" s="301"/>
      <c r="AK324" s="294"/>
      <c r="AL324" s="294"/>
      <c r="AM324" s="294"/>
      <c r="AN324" s="294"/>
      <c r="AO324" s="294"/>
      <c r="AP324" s="294"/>
      <c r="AQ324" s="296"/>
      <c r="AR324" s="296"/>
      <c r="AS324" s="296"/>
      <c r="AT324" s="296"/>
      <c r="AU324" s="296"/>
      <c r="AV324" s="296"/>
      <c r="AW324" s="296"/>
      <c r="AX324" s="297"/>
    </row>
    <row r="325" spans="36:50" x14ac:dyDescent="0.25">
      <c r="AJ325" s="301"/>
      <c r="AK325" s="294"/>
      <c r="AL325" s="294"/>
      <c r="AM325" s="294"/>
      <c r="AN325" s="294"/>
      <c r="AO325" s="294"/>
      <c r="AP325" s="294"/>
      <c r="AQ325" s="296"/>
      <c r="AR325" s="296"/>
      <c r="AS325" s="296"/>
      <c r="AT325" s="296"/>
      <c r="AU325" s="296"/>
      <c r="AV325" s="296"/>
      <c r="AW325" s="296"/>
      <c r="AX325" s="297"/>
    </row>
    <row r="326" spans="36:50" x14ac:dyDescent="0.25">
      <c r="AJ326" s="301"/>
      <c r="AK326" s="294"/>
      <c r="AL326" s="294"/>
      <c r="AM326" s="294"/>
      <c r="AN326" s="294"/>
      <c r="AO326" s="294"/>
      <c r="AP326" s="294"/>
      <c r="AQ326" s="296"/>
      <c r="AR326" s="296"/>
      <c r="AS326" s="296"/>
      <c r="AT326" s="296"/>
      <c r="AU326" s="296"/>
      <c r="AV326" s="296"/>
      <c r="AW326" s="296"/>
      <c r="AX326" s="297"/>
    </row>
    <row r="327" spans="36:50" x14ac:dyDescent="0.25">
      <c r="AJ327" s="295"/>
      <c r="AK327" s="294"/>
      <c r="AL327" s="294"/>
      <c r="AM327" s="294"/>
      <c r="AN327" s="303"/>
      <c r="AO327" s="303"/>
      <c r="AP327" s="294"/>
      <c r="AQ327" s="296"/>
      <c r="AR327" s="296"/>
      <c r="AS327" s="296"/>
      <c r="AT327" s="296"/>
      <c r="AU327" s="296"/>
      <c r="AV327" s="296"/>
      <c r="AW327" s="296"/>
      <c r="AX327" s="297"/>
    </row>
    <row r="328" spans="36:50" x14ac:dyDescent="0.25">
      <c r="AJ328" s="301"/>
      <c r="AK328" s="294"/>
      <c r="AL328" s="294"/>
      <c r="AM328" s="294"/>
      <c r="AN328" s="301"/>
      <c r="AO328" s="301"/>
      <c r="AP328" s="294"/>
      <c r="AQ328" s="296"/>
      <c r="AR328" s="296"/>
      <c r="AS328" s="296"/>
      <c r="AT328" s="296"/>
      <c r="AU328" s="296"/>
      <c r="AV328" s="296"/>
      <c r="AW328" s="296"/>
      <c r="AX328" s="297"/>
    </row>
    <row r="329" spans="36:50" x14ac:dyDescent="0.25">
      <c r="AJ329" s="301"/>
      <c r="AK329" s="294"/>
      <c r="AL329" s="294"/>
      <c r="AM329" s="294"/>
      <c r="AN329" s="301"/>
      <c r="AO329" s="301"/>
      <c r="AP329" s="294"/>
      <c r="AQ329" s="296"/>
      <c r="AR329" s="296"/>
      <c r="AS329" s="296"/>
      <c r="AT329" s="296"/>
      <c r="AU329" s="296"/>
      <c r="AV329" s="296"/>
      <c r="AW329" s="296"/>
      <c r="AX329" s="297"/>
    </row>
    <row r="330" spans="36:50" x14ac:dyDescent="0.25">
      <c r="AJ330" s="301"/>
      <c r="AK330" s="294"/>
      <c r="AL330" s="294"/>
      <c r="AM330" s="294"/>
      <c r="AN330" s="301"/>
      <c r="AO330" s="301"/>
      <c r="AP330" s="294"/>
      <c r="AQ330" s="296"/>
      <c r="AR330" s="296"/>
      <c r="AS330" s="296"/>
      <c r="AT330" s="296"/>
      <c r="AU330" s="296"/>
      <c r="AV330" s="296"/>
      <c r="AW330" s="296"/>
      <c r="AX330" s="297"/>
    </row>
    <row r="331" spans="36:50" x14ac:dyDescent="0.25">
      <c r="AJ331" s="301"/>
      <c r="AK331" s="294"/>
      <c r="AL331" s="294"/>
      <c r="AM331" s="294"/>
      <c r="AN331" s="301"/>
      <c r="AO331" s="301"/>
      <c r="AP331" s="294"/>
      <c r="AQ331" s="296"/>
      <c r="AR331" s="296"/>
      <c r="AS331" s="296"/>
      <c r="AT331" s="296"/>
      <c r="AU331" s="296"/>
      <c r="AV331" s="296"/>
      <c r="AW331" s="296"/>
      <c r="AX331" s="297"/>
    </row>
    <row r="332" spans="36:50" x14ac:dyDescent="0.25">
      <c r="AJ332" s="295"/>
      <c r="AK332" s="294"/>
      <c r="AL332" s="294"/>
      <c r="AM332" s="294"/>
      <c r="AN332" s="295"/>
      <c r="AO332" s="295"/>
      <c r="AP332" s="294"/>
      <c r="AQ332" s="296"/>
      <c r="AR332" s="296"/>
      <c r="AS332" s="296"/>
      <c r="AT332" s="296"/>
      <c r="AU332" s="296"/>
      <c r="AV332" s="296"/>
      <c r="AW332" s="296"/>
      <c r="AX332" s="297"/>
    </row>
    <row r="333" spans="36:50" x14ac:dyDescent="0.25">
      <c r="AJ333" s="301"/>
      <c r="AK333" s="294"/>
      <c r="AL333" s="294"/>
      <c r="AM333" s="294"/>
      <c r="AN333" s="301"/>
      <c r="AO333" s="301"/>
      <c r="AP333" s="294"/>
      <c r="AQ333" s="296"/>
      <c r="AR333" s="296"/>
      <c r="AS333" s="296"/>
      <c r="AT333" s="296"/>
      <c r="AU333" s="296"/>
      <c r="AV333" s="296"/>
      <c r="AW333" s="296"/>
      <c r="AX333" s="297"/>
    </row>
    <row r="334" spans="36:50" x14ac:dyDescent="0.25">
      <c r="AJ334" s="295"/>
      <c r="AK334" s="294"/>
      <c r="AL334" s="294"/>
      <c r="AM334" s="294"/>
      <c r="AN334" s="295"/>
      <c r="AO334" s="295"/>
      <c r="AP334" s="294"/>
      <c r="AQ334" s="296"/>
      <c r="AR334" s="296"/>
      <c r="AS334" s="296"/>
      <c r="AT334" s="296"/>
      <c r="AU334" s="296"/>
      <c r="AV334" s="296"/>
      <c r="AW334" s="296"/>
      <c r="AX334" s="297"/>
    </row>
    <row r="335" spans="36:50" x14ac:dyDescent="0.25">
      <c r="AJ335" s="301"/>
      <c r="AK335" s="294"/>
      <c r="AL335" s="294"/>
      <c r="AM335" s="294"/>
      <c r="AN335" s="301"/>
      <c r="AO335" s="301"/>
      <c r="AP335" s="294"/>
      <c r="AQ335" s="296"/>
      <c r="AR335" s="296"/>
      <c r="AS335" s="296"/>
      <c r="AT335" s="296"/>
      <c r="AU335" s="296"/>
      <c r="AV335" s="296"/>
      <c r="AW335" s="296"/>
      <c r="AX335" s="297"/>
    </row>
    <row r="336" spans="36:50" x14ac:dyDescent="0.25">
      <c r="AJ336" s="301"/>
      <c r="AK336" s="294"/>
      <c r="AL336" s="294"/>
      <c r="AM336" s="294"/>
      <c r="AN336" s="301"/>
      <c r="AO336" s="301"/>
      <c r="AP336" s="294"/>
      <c r="AQ336" s="296"/>
      <c r="AR336" s="296"/>
      <c r="AS336" s="296"/>
      <c r="AT336" s="296"/>
      <c r="AU336" s="296"/>
      <c r="AV336" s="296"/>
      <c r="AW336" s="296"/>
      <c r="AX336" s="297"/>
    </row>
    <row r="337" spans="36:50" x14ac:dyDescent="0.25">
      <c r="AJ337" s="301"/>
      <c r="AK337" s="294"/>
      <c r="AL337" s="294"/>
      <c r="AM337" s="294"/>
      <c r="AN337" s="301"/>
      <c r="AO337" s="301"/>
      <c r="AP337" s="294"/>
      <c r="AQ337" s="296"/>
      <c r="AR337" s="296"/>
      <c r="AS337" s="296"/>
      <c r="AT337" s="296"/>
      <c r="AU337" s="296"/>
      <c r="AV337" s="296"/>
      <c r="AW337" s="296"/>
      <c r="AX337" s="297"/>
    </row>
    <row r="338" spans="36:50" x14ac:dyDescent="0.25">
      <c r="AJ338" s="301"/>
      <c r="AK338" s="294"/>
      <c r="AL338" s="294"/>
      <c r="AM338" s="294"/>
      <c r="AN338" s="301"/>
      <c r="AO338" s="301"/>
      <c r="AP338" s="294"/>
      <c r="AQ338" s="296"/>
      <c r="AR338" s="296"/>
      <c r="AS338" s="296"/>
      <c r="AT338" s="296"/>
      <c r="AU338" s="296"/>
      <c r="AV338" s="296"/>
      <c r="AW338" s="296"/>
      <c r="AX338" s="297"/>
    </row>
    <row r="339" spans="36:50" x14ac:dyDescent="0.25">
      <c r="AJ339" s="295"/>
      <c r="AK339" s="294"/>
      <c r="AL339" s="294"/>
      <c r="AM339" s="294"/>
      <c r="AN339" s="295"/>
      <c r="AO339" s="295"/>
      <c r="AP339" s="294"/>
      <c r="AQ339" s="296"/>
      <c r="AR339" s="296"/>
      <c r="AS339" s="296"/>
      <c r="AT339" s="296"/>
      <c r="AU339" s="296"/>
      <c r="AV339" s="296"/>
      <c r="AW339" s="296"/>
      <c r="AX339" s="297"/>
    </row>
    <row r="340" spans="36:50" x14ac:dyDescent="0.25">
      <c r="AJ340" s="301"/>
      <c r="AK340" s="294"/>
      <c r="AL340" s="294"/>
      <c r="AM340" s="294"/>
      <c r="AN340" s="294"/>
      <c r="AO340" s="294"/>
      <c r="AP340" s="294"/>
      <c r="AQ340" s="296"/>
      <c r="AR340" s="296"/>
      <c r="AS340" s="296"/>
      <c r="AT340" s="296"/>
      <c r="AU340" s="296"/>
      <c r="AV340" s="296"/>
      <c r="AW340" s="296"/>
      <c r="AX340" s="297"/>
    </row>
    <row r="341" spans="36:50" x14ac:dyDescent="0.25">
      <c r="AJ341" s="295"/>
      <c r="AK341" s="294"/>
      <c r="AL341" s="294"/>
      <c r="AM341" s="294"/>
      <c r="AN341" s="295"/>
      <c r="AO341" s="295"/>
      <c r="AP341" s="294"/>
      <c r="AQ341" s="296"/>
      <c r="AR341" s="296"/>
      <c r="AS341" s="296"/>
      <c r="AT341" s="296"/>
      <c r="AU341" s="296"/>
      <c r="AV341" s="296"/>
      <c r="AW341" s="296"/>
      <c r="AX341" s="297"/>
    </row>
    <row r="342" spans="36:50" x14ac:dyDescent="0.25">
      <c r="AJ342" s="295"/>
      <c r="AK342" s="303"/>
      <c r="AL342" s="303"/>
      <c r="AM342" s="303"/>
      <c r="AN342" s="303"/>
      <c r="AO342" s="303"/>
      <c r="AP342" s="294"/>
      <c r="AQ342" s="296"/>
      <c r="AR342" s="296"/>
      <c r="AS342" s="296"/>
      <c r="AT342" s="296"/>
      <c r="AU342" s="296"/>
      <c r="AV342" s="296"/>
      <c r="AW342" s="296"/>
      <c r="AX342" s="297"/>
    </row>
    <row r="343" spans="36:50" x14ac:dyDescent="0.25">
      <c r="AJ343" s="295"/>
      <c r="AK343" s="294"/>
      <c r="AL343" s="294"/>
      <c r="AM343" s="294"/>
      <c r="AN343" s="295"/>
      <c r="AO343" s="295"/>
      <c r="AP343" s="294"/>
      <c r="AQ343" s="296"/>
      <c r="AR343" s="296"/>
      <c r="AS343" s="296"/>
      <c r="AT343" s="296"/>
      <c r="AU343" s="296"/>
      <c r="AV343" s="296"/>
      <c r="AW343" s="296"/>
      <c r="AX343" s="297"/>
    </row>
    <row r="344" spans="36:50" x14ac:dyDescent="0.25">
      <c r="AJ344" s="301"/>
      <c r="AK344" s="294"/>
      <c r="AL344" s="294"/>
      <c r="AM344" s="294"/>
      <c r="AN344" s="301"/>
      <c r="AO344" s="301"/>
      <c r="AP344" s="294"/>
      <c r="AQ344" s="296"/>
      <c r="AR344" s="296"/>
      <c r="AS344" s="296"/>
      <c r="AT344" s="296"/>
      <c r="AU344" s="296"/>
      <c r="AV344" s="296"/>
      <c r="AW344" s="296"/>
      <c r="AX344" s="297"/>
    </row>
    <row r="345" spans="36:50" x14ac:dyDescent="0.25">
      <c r="AJ345" s="301"/>
      <c r="AK345" s="294"/>
      <c r="AL345" s="294"/>
      <c r="AM345" s="294"/>
      <c r="AN345" s="294"/>
      <c r="AO345" s="294"/>
      <c r="AP345" s="294"/>
      <c r="AQ345" s="296"/>
      <c r="AR345" s="296"/>
      <c r="AS345" s="296"/>
      <c r="AT345" s="296"/>
      <c r="AU345" s="296"/>
      <c r="AV345" s="296"/>
      <c r="AW345" s="296"/>
      <c r="AX345" s="297"/>
    </row>
    <row r="346" spans="36:50" x14ac:dyDescent="0.25">
      <c r="AJ346" s="301"/>
      <c r="AK346" s="294"/>
      <c r="AL346" s="294"/>
      <c r="AM346" s="294"/>
      <c r="AN346" s="301"/>
      <c r="AO346" s="301"/>
      <c r="AP346" s="294"/>
      <c r="AQ346" s="296"/>
      <c r="AR346" s="296"/>
      <c r="AS346" s="296"/>
      <c r="AT346" s="296"/>
      <c r="AU346" s="296"/>
      <c r="AV346" s="296"/>
      <c r="AW346" s="296"/>
      <c r="AX346" s="297"/>
    </row>
    <row r="347" spans="36:50" x14ac:dyDescent="0.25">
      <c r="AJ347" s="301"/>
      <c r="AK347" s="294"/>
      <c r="AL347" s="294"/>
      <c r="AM347" s="294"/>
      <c r="AN347" s="301"/>
      <c r="AO347" s="301"/>
      <c r="AP347" s="294"/>
      <c r="AQ347" s="296"/>
      <c r="AR347" s="296"/>
      <c r="AS347" s="296"/>
      <c r="AT347" s="296"/>
      <c r="AU347" s="296"/>
      <c r="AV347" s="296"/>
      <c r="AW347" s="296"/>
      <c r="AX347" s="297"/>
    </row>
    <row r="348" spans="36:50" x14ac:dyDescent="0.25">
      <c r="AJ348" s="301"/>
      <c r="AK348" s="294"/>
      <c r="AL348" s="294"/>
      <c r="AM348" s="294"/>
      <c r="AN348" s="294"/>
      <c r="AO348" s="294"/>
      <c r="AP348" s="294"/>
      <c r="AQ348" s="296"/>
      <c r="AR348" s="296"/>
      <c r="AS348" s="296"/>
      <c r="AT348" s="296"/>
      <c r="AU348" s="296"/>
      <c r="AV348" s="296"/>
      <c r="AW348" s="296"/>
      <c r="AX348" s="297"/>
    </row>
    <row r="349" spans="36:50" x14ac:dyDescent="0.25">
      <c r="AJ349" s="301"/>
      <c r="AK349" s="294"/>
      <c r="AL349" s="294"/>
      <c r="AM349" s="294"/>
      <c r="AN349" s="301"/>
      <c r="AO349" s="301"/>
      <c r="AP349" s="294"/>
      <c r="AQ349" s="296"/>
      <c r="AR349" s="296"/>
      <c r="AS349" s="296"/>
      <c r="AT349" s="296"/>
      <c r="AU349" s="296"/>
      <c r="AV349" s="296"/>
      <c r="AW349" s="296"/>
      <c r="AX349" s="297"/>
    </row>
    <row r="350" spans="36:50" x14ac:dyDescent="0.25">
      <c r="AJ350" s="301"/>
      <c r="AK350" s="294"/>
      <c r="AL350" s="294"/>
      <c r="AM350" s="294"/>
      <c r="AN350" s="301"/>
      <c r="AO350" s="301"/>
      <c r="AP350" s="294"/>
      <c r="AQ350" s="296"/>
      <c r="AR350" s="296"/>
      <c r="AS350" s="296"/>
      <c r="AT350" s="296"/>
      <c r="AU350" s="296"/>
      <c r="AV350" s="296"/>
      <c r="AW350" s="296"/>
      <c r="AX350" s="297"/>
    </row>
    <row r="351" spans="36:50" x14ac:dyDescent="0.25">
      <c r="AJ351" s="301"/>
      <c r="AK351" s="294"/>
      <c r="AL351" s="294"/>
      <c r="AM351" s="294"/>
      <c r="AN351" s="301"/>
      <c r="AO351" s="301"/>
      <c r="AP351" s="294"/>
      <c r="AQ351" s="296"/>
      <c r="AR351" s="296"/>
      <c r="AS351" s="296"/>
      <c r="AT351" s="296"/>
      <c r="AU351" s="296"/>
      <c r="AV351" s="296"/>
      <c r="AW351" s="296"/>
      <c r="AX351" s="297"/>
    </row>
    <row r="352" spans="36:50" x14ac:dyDescent="0.25">
      <c r="AJ352" s="301"/>
      <c r="AK352" s="294"/>
      <c r="AL352" s="294"/>
      <c r="AM352" s="294"/>
      <c r="AN352" s="301"/>
      <c r="AO352" s="301"/>
      <c r="AP352" s="294"/>
      <c r="AQ352" s="296"/>
      <c r="AR352" s="296"/>
      <c r="AS352" s="296"/>
      <c r="AT352" s="296"/>
      <c r="AU352" s="296"/>
      <c r="AV352" s="296"/>
      <c r="AW352" s="296"/>
      <c r="AX352" s="297"/>
    </row>
    <row r="353" spans="36:50" x14ac:dyDescent="0.25">
      <c r="AJ353" s="295"/>
      <c r="AK353" s="294"/>
      <c r="AL353" s="303"/>
      <c r="AM353" s="294"/>
      <c r="AN353" s="295"/>
      <c r="AO353" s="295"/>
      <c r="AP353" s="294"/>
      <c r="AQ353" s="296"/>
      <c r="AR353" s="296"/>
      <c r="AS353" s="296"/>
      <c r="AT353" s="296"/>
      <c r="AU353" s="296"/>
      <c r="AV353" s="296"/>
      <c r="AW353" s="296"/>
      <c r="AX353" s="297"/>
    </row>
    <row r="354" spans="36:50" x14ac:dyDescent="0.25">
      <c r="AJ354" s="301"/>
      <c r="AK354" s="294"/>
      <c r="AL354" s="294"/>
      <c r="AM354" s="294"/>
      <c r="AN354" s="294"/>
      <c r="AO354" s="294"/>
      <c r="AP354" s="294"/>
      <c r="AQ354" s="296"/>
      <c r="AR354" s="296"/>
      <c r="AS354" s="296"/>
      <c r="AT354" s="296"/>
      <c r="AU354" s="296"/>
      <c r="AV354" s="296"/>
      <c r="AW354" s="296"/>
      <c r="AX354" s="297"/>
    </row>
    <row r="355" spans="36:50" x14ac:dyDescent="0.25">
      <c r="AJ355" s="301"/>
      <c r="AK355" s="294"/>
      <c r="AL355" s="294"/>
      <c r="AM355" s="294"/>
      <c r="AN355" s="301"/>
      <c r="AO355" s="301"/>
      <c r="AP355" s="294"/>
      <c r="AQ355" s="296"/>
      <c r="AR355" s="296"/>
      <c r="AS355" s="296"/>
      <c r="AT355" s="296"/>
      <c r="AU355" s="296"/>
      <c r="AV355" s="296"/>
      <c r="AW355" s="296"/>
      <c r="AX355" s="297"/>
    </row>
    <row r="356" spans="36:50" x14ac:dyDescent="0.25">
      <c r="AJ356" s="295"/>
      <c r="AK356" s="303"/>
      <c r="AL356" s="303"/>
      <c r="AM356" s="303"/>
      <c r="AN356" s="295"/>
      <c r="AO356" s="295"/>
      <c r="AP356" s="294"/>
      <c r="AQ356" s="296"/>
      <c r="AR356" s="296"/>
      <c r="AS356" s="296"/>
      <c r="AT356" s="296"/>
      <c r="AU356" s="296"/>
      <c r="AV356" s="296"/>
      <c r="AW356" s="296"/>
      <c r="AX356" s="297"/>
    </row>
    <row r="357" spans="36:50" x14ac:dyDescent="0.25">
      <c r="AJ357" s="301"/>
      <c r="AK357" s="294"/>
      <c r="AL357" s="294"/>
      <c r="AM357" s="294"/>
      <c r="AN357" s="294"/>
      <c r="AO357" s="294"/>
      <c r="AP357" s="294"/>
      <c r="AQ357" s="296"/>
      <c r="AR357" s="296"/>
      <c r="AS357" s="296"/>
      <c r="AT357" s="296"/>
      <c r="AU357" s="296"/>
      <c r="AV357" s="296"/>
      <c r="AW357" s="296"/>
      <c r="AX357" s="297"/>
    </row>
    <row r="358" spans="36:50" x14ac:dyDescent="0.25">
      <c r="AJ358" s="301"/>
      <c r="AK358" s="294"/>
      <c r="AL358" s="294"/>
      <c r="AM358" s="294"/>
      <c r="AN358" s="301"/>
      <c r="AO358" s="301"/>
      <c r="AP358" s="294"/>
      <c r="AQ358" s="296"/>
      <c r="AR358" s="296"/>
      <c r="AS358" s="296"/>
      <c r="AT358" s="296"/>
      <c r="AU358" s="296"/>
      <c r="AV358" s="296"/>
      <c r="AW358" s="296"/>
      <c r="AX358" s="297"/>
    </row>
    <row r="359" spans="36:50" x14ac:dyDescent="0.25">
      <c r="AJ359" s="295"/>
      <c r="AK359" s="294"/>
      <c r="AL359" s="294"/>
      <c r="AM359" s="294"/>
      <c r="AN359" s="295"/>
      <c r="AO359" s="295"/>
      <c r="AP359" s="294"/>
      <c r="AQ359" s="296"/>
      <c r="AR359" s="296"/>
      <c r="AS359" s="296"/>
      <c r="AT359" s="296"/>
      <c r="AU359" s="296"/>
      <c r="AV359" s="296"/>
      <c r="AW359" s="296"/>
      <c r="AX359" s="297"/>
    </row>
    <row r="360" spans="36:50" x14ac:dyDescent="0.25">
      <c r="AJ360" s="295"/>
      <c r="AK360" s="303"/>
      <c r="AL360" s="303"/>
      <c r="AM360" s="303"/>
      <c r="AN360" s="295"/>
      <c r="AO360" s="295"/>
      <c r="AP360" s="294"/>
      <c r="AQ360" s="296"/>
      <c r="AR360" s="296"/>
      <c r="AS360" s="296"/>
      <c r="AT360" s="296"/>
      <c r="AU360" s="296"/>
      <c r="AV360" s="296"/>
      <c r="AW360" s="296"/>
      <c r="AX360" s="297"/>
    </row>
    <row r="361" spans="36:50" x14ac:dyDescent="0.25">
      <c r="AJ361" s="301"/>
      <c r="AK361" s="294"/>
      <c r="AL361" s="294"/>
      <c r="AM361" s="294"/>
      <c r="AN361" s="294"/>
      <c r="AO361" s="294"/>
      <c r="AP361" s="294"/>
      <c r="AQ361" s="296"/>
      <c r="AR361" s="296"/>
      <c r="AS361" s="296"/>
      <c r="AT361" s="296"/>
      <c r="AU361" s="296"/>
      <c r="AV361" s="296"/>
      <c r="AW361" s="296"/>
      <c r="AX361" s="297"/>
    </row>
    <row r="362" spans="36:50" x14ac:dyDescent="0.25">
      <c r="AJ362" s="301"/>
      <c r="AK362" s="294"/>
      <c r="AL362" s="294"/>
      <c r="AM362" s="294"/>
      <c r="AN362" s="294"/>
      <c r="AO362" s="294"/>
      <c r="AP362" s="294"/>
      <c r="AQ362" s="296"/>
      <c r="AR362" s="296"/>
      <c r="AS362" s="296"/>
      <c r="AT362" s="296"/>
      <c r="AU362" s="296"/>
      <c r="AV362" s="296"/>
      <c r="AW362" s="296"/>
      <c r="AX362" s="297"/>
    </row>
    <row r="363" spans="36:50" x14ac:dyDescent="0.25">
      <c r="AJ363" s="301"/>
      <c r="AK363" s="294"/>
      <c r="AL363" s="294"/>
      <c r="AM363" s="294"/>
      <c r="AN363" s="301"/>
      <c r="AO363" s="301"/>
      <c r="AP363" s="294"/>
      <c r="AQ363" s="296"/>
      <c r="AR363" s="296"/>
      <c r="AS363" s="296"/>
      <c r="AT363" s="296"/>
      <c r="AU363" s="296"/>
      <c r="AV363" s="296"/>
      <c r="AW363" s="296"/>
      <c r="AX363" s="297"/>
    </row>
    <row r="364" spans="36:50" x14ac:dyDescent="0.25">
      <c r="AJ364" s="301"/>
      <c r="AK364" s="294"/>
      <c r="AL364" s="294"/>
      <c r="AM364" s="294"/>
      <c r="AN364" s="294"/>
      <c r="AO364" s="294"/>
      <c r="AP364" s="294"/>
      <c r="AQ364" s="296"/>
      <c r="AR364" s="296"/>
      <c r="AS364" s="296"/>
      <c r="AT364" s="296"/>
      <c r="AU364" s="296"/>
      <c r="AV364" s="296"/>
      <c r="AW364" s="296"/>
      <c r="AX364" s="297"/>
    </row>
    <row r="365" spans="36:50" x14ac:dyDescent="0.25">
      <c r="AJ365" s="301"/>
      <c r="AK365" s="294"/>
      <c r="AL365" s="294"/>
      <c r="AM365" s="294"/>
      <c r="AN365" s="301"/>
      <c r="AO365" s="301"/>
      <c r="AP365" s="294"/>
      <c r="AQ365" s="296"/>
      <c r="AR365" s="296"/>
      <c r="AS365" s="296"/>
      <c r="AT365" s="296"/>
      <c r="AU365" s="296"/>
      <c r="AV365" s="296"/>
      <c r="AW365" s="296"/>
      <c r="AX365" s="297"/>
    </row>
    <row r="366" spans="36:50" x14ac:dyDescent="0.25">
      <c r="AJ366" s="295"/>
      <c r="AK366" s="294"/>
      <c r="AL366" s="294"/>
      <c r="AM366" s="294"/>
      <c r="AN366" s="295"/>
      <c r="AO366" s="295"/>
      <c r="AP366" s="294"/>
      <c r="AQ366" s="296"/>
      <c r="AR366" s="296"/>
      <c r="AS366" s="296"/>
      <c r="AT366" s="296"/>
      <c r="AU366" s="296"/>
      <c r="AV366" s="296"/>
      <c r="AW366" s="296"/>
      <c r="AX366" s="297"/>
    </row>
    <row r="367" spans="36:50" x14ac:dyDescent="0.25">
      <c r="AJ367" s="295"/>
      <c r="AK367" s="294"/>
      <c r="AL367" s="303"/>
      <c r="AM367" s="294"/>
      <c r="AN367" s="295"/>
      <c r="AO367" s="295"/>
      <c r="AP367" s="294"/>
      <c r="AQ367" s="296"/>
      <c r="AR367" s="296"/>
      <c r="AS367" s="296"/>
      <c r="AT367" s="296"/>
      <c r="AU367" s="296"/>
      <c r="AV367" s="296"/>
      <c r="AW367" s="296"/>
      <c r="AX367" s="297"/>
    </row>
    <row r="368" spans="36:50" x14ac:dyDescent="0.25">
      <c r="AJ368" s="295"/>
      <c r="AK368" s="294"/>
      <c r="AL368" s="294"/>
      <c r="AM368" s="294"/>
      <c r="AN368" s="295"/>
      <c r="AO368" s="295"/>
      <c r="AP368" s="294"/>
      <c r="AQ368" s="296"/>
      <c r="AR368" s="296"/>
      <c r="AS368" s="296"/>
      <c r="AT368" s="296"/>
      <c r="AU368" s="296"/>
      <c r="AV368" s="296"/>
      <c r="AW368" s="296"/>
      <c r="AX368" s="297"/>
    </row>
    <row r="369" spans="36:50" x14ac:dyDescent="0.25">
      <c r="AJ369" s="301"/>
      <c r="AK369" s="294"/>
      <c r="AL369" s="294"/>
      <c r="AM369" s="294"/>
      <c r="AN369" s="301"/>
      <c r="AO369" s="301"/>
      <c r="AP369" s="294"/>
      <c r="AQ369" s="296"/>
      <c r="AR369" s="296"/>
      <c r="AS369" s="296"/>
      <c r="AT369" s="296"/>
      <c r="AU369" s="296"/>
      <c r="AV369" s="296"/>
      <c r="AW369" s="296"/>
      <c r="AX369" s="297"/>
    </row>
    <row r="370" spans="36:50" x14ac:dyDescent="0.25">
      <c r="AJ370" s="301"/>
      <c r="AK370" s="294"/>
      <c r="AL370" s="294"/>
      <c r="AM370" s="294"/>
      <c r="AN370" s="294"/>
      <c r="AO370" s="294"/>
      <c r="AP370" s="294"/>
      <c r="AQ370" s="296"/>
      <c r="AR370" s="296"/>
      <c r="AS370" s="296"/>
      <c r="AT370" s="296"/>
      <c r="AU370" s="296"/>
      <c r="AV370" s="296"/>
      <c r="AW370" s="296"/>
      <c r="AX370" s="297"/>
    </row>
    <row r="371" spans="36:50" x14ac:dyDescent="0.25">
      <c r="AJ371" s="301"/>
      <c r="AK371" s="294"/>
      <c r="AL371" s="294"/>
      <c r="AM371" s="294"/>
      <c r="AN371" s="301"/>
      <c r="AO371" s="301"/>
      <c r="AP371" s="294"/>
      <c r="AQ371" s="296"/>
      <c r="AR371" s="296"/>
      <c r="AS371" s="296"/>
      <c r="AT371" s="296"/>
      <c r="AU371" s="296"/>
      <c r="AV371" s="296"/>
      <c r="AW371" s="296"/>
      <c r="AX371" s="297"/>
    </row>
    <row r="372" spans="36:50" x14ac:dyDescent="0.25">
      <c r="AJ372" s="301"/>
      <c r="AK372" s="294"/>
      <c r="AL372" s="294"/>
      <c r="AM372" s="294"/>
      <c r="AN372" s="301"/>
      <c r="AO372" s="301"/>
      <c r="AP372" s="294"/>
      <c r="AQ372" s="296"/>
      <c r="AR372" s="296"/>
      <c r="AS372" s="296"/>
      <c r="AT372" s="296"/>
      <c r="AU372" s="296"/>
      <c r="AV372" s="296"/>
      <c r="AW372" s="296"/>
      <c r="AX372" s="297"/>
    </row>
    <row r="373" spans="36:50" x14ac:dyDescent="0.25">
      <c r="AJ373" s="301"/>
      <c r="AK373" s="294"/>
      <c r="AL373" s="294"/>
      <c r="AM373" s="294"/>
      <c r="AN373" s="294"/>
      <c r="AO373" s="294"/>
      <c r="AP373" s="294"/>
      <c r="AQ373" s="296"/>
      <c r="AR373" s="296"/>
      <c r="AS373" s="296"/>
      <c r="AT373" s="296"/>
      <c r="AU373" s="296"/>
      <c r="AV373" s="296"/>
      <c r="AW373" s="296"/>
      <c r="AX373" s="297"/>
    </row>
    <row r="374" spans="36:50" x14ac:dyDescent="0.25">
      <c r="AJ374" s="295"/>
      <c r="AK374" s="294"/>
      <c r="AL374" s="294"/>
      <c r="AM374" s="294"/>
      <c r="AN374" s="295"/>
      <c r="AO374" s="295"/>
      <c r="AP374" s="294"/>
      <c r="AQ374" s="296"/>
      <c r="AR374" s="296"/>
      <c r="AS374" s="296"/>
      <c r="AT374" s="296"/>
      <c r="AU374" s="296"/>
      <c r="AV374" s="296"/>
      <c r="AW374" s="296"/>
      <c r="AX374" s="297"/>
    </row>
    <row r="375" spans="36:50" x14ac:dyDescent="0.25">
      <c r="AJ375" s="295"/>
      <c r="AK375" s="294"/>
      <c r="AL375" s="294"/>
      <c r="AM375" s="294"/>
      <c r="AN375" s="295"/>
      <c r="AO375" s="295"/>
      <c r="AP375" s="294"/>
      <c r="AQ375" s="296"/>
      <c r="AR375" s="296"/>
      <c r="AS375" s="296"/>
      <c r="AT375" s="296"/>
      <c r="AU375" s="296"/>
      <c r="AV375" s="296"/>
      <c r="AW375" s="296"/>
      <c r="AX375" s="297"/>
    </row>
    <row r="376" spans="36:50" x14ac:dyDescent="0.25">
      <c r="AJ376" s="295"/>
      <c r="AK376" s="294"/>
      <c r="AL376" s="294"/>
      <c r="AM376" s="294"/>
      <c r="AN376" s="295"/>
      <c r="AO376" s="295"/>
      <c r="AP376" s="294"/>
      <c r="AQ376" s="296"/>
      <c r="AR376" s="296"/>
      <c r="AS376" s="296"/>
      <c r="AT376" s="296"/>
      <c r="AU376" s="296"/>
      <c r="AV376" s="296"/>
      <c r="AW376" s="296"/>
      <c r="AX376" s="297"/>
    </row>
    <row r="377" spans="36:50" x14ac:dyDescent="0.25">
      <c r="AJ377" s="295"/>
      <c r="AK377" s="294"/>
      <c r="AL377" s="294"/>
      <c r="AM377" s="294"/>
      <c r="AN377" s="295"/>
      <c r="AO377" s="295"/>
      <c r="AP377" s="294"/>
      <c r="AQ377" s="296"/>
      <c r="AR377" s="296"/>
      <c r="AS377" s="296"/>
      <c r="AT377" s="296"/>
      <c r="AU377" s="296"/>
      <c r="AV377" s="296"/>
      <c r="AW377" s="296"/>
      <c r="AX377" s="297"/>
    </row>
    <row r="378" spans="36:50" x14ac:dyDescent="0.25">
      <c r="AJ378" s="295"/>
      <c r="AK378" s="294"/>
      <c r="AL378" s="294"/>
      <c r="AM378" s="294"/>
      <c r="AN378" s="295"/>
      <c r="AO378" s="295"/>
      <c r="AP378" s="294"/>
      <c r="AQ378" s="296"/>
      <c r="AR378" s="296"/>
      <c r="AS378" s="296"/>
      <c r="AT378" s="296"/>
      <c r="AU378" s="296"/>
      <c r="AV378" s="296"/>
      <c r="AW378" s="296"/>
      <c r="AX378" s="297"/>
    </row>
    <row r="379" spans="36:50" x14ac:dyDescent="0.25">
      <c r="AJ379" s="301"/>
      <c r="AK379" s="294"/>
      <c r="AL379" s="294"/>
      <c r="AM379" s="294"/>
      <c r="AN379" s="301"/>
      <c r="AO379" s="301"/>
      <c r="AP379" s="294"/>
      <c r="AQ379" s="296"/>
      <c r="AR379" s="296"/>
      <c r="AS379" s="296"/>
      <c r="AT379" s="296"/>
      <c r="AU379" s="296"/>
      <c r="AV379" s="296"/>
      <c r="AW379" s="296"/>
      <c r="AX379" s="297"/>
    </row>
    <row r="380" spans="36:50" x14ac:dyDescent="0.25">
      <c r="AJ380" s="295"/>
      <c r="AK380" s="294"/>
      <c r="AL380" s="294"/>
      <c r="AM380" s="294"/>
      <c r="AN380" s="295"/>
      <c r="AO380" s="295"/>
      <c r="AP380" s="294"/>
      <c r="AQ380" s="296"/>
      <c r="AR380" s="296"/>
      <c r="AS380" s="296"/>
      <c r="AT380" s="296"/>
      <c r="AU380" s="296"/>
      <c r="AV380" s="296"/>
      <c r="AW380" s="296"/>
      <c r="AX380" s="297"/>
    </row>
    <row r="381" spans="36:50" x14ac:dyDescent="0.25">
      <c r="AJ381" s="295"/>
      <c r="AK381" s="294"/>
      <c r="AL381" s="294"/>
      <c r="AM381" s="294"/>
      <c r="AN381" s="295"/>
      <c r="AO381" s="295"/>
      <c r="AP381" s="294"/>
      <c r="AQ381" s="296"/>
      <c r="AR381" s="296"/>
      <c r="AS381" s="296"/>
      <c r="AT381" s="296"/>
      <c r="AU381" s="296"/>
      <c r="AV381" s="296"/>
      <c r="AW381" s="296"/>
      <c r="AX381" s="297"/>
    </row>
    <row r="382" spans="36:50" x14ac:dyDescent="0.25">
      <c r="AJ382" s="295"/>
      <c r="AK382" s="294"/>
      <c r="AL382" s="294"/>
      <c r="AM382" s="294"/>
      <c r="AN382" s="295"/>
      <c r="AO382" s="295"/>
      <c r="AP382" s="294"/>
      <c r="AQ382" s="296"/>
      <c r="AR382" s="296"/>
      <c r="AS382" s="296"/>
      <c r="AT382" s="296"/>
      <c r="AU382" s="296"/>
      <c r="AV382" s="296"/>
      <c r="AW382" s="296"/>
      <c r="AX382" s="297"/>
    </row>
    <row r="383" spans="36:50" x14ac:dyDescent="0.25">
      <c r="AJ383" s="301"/>
      <c r="AK383" s="294"/>
      <c r="AL383" s="294"/>
      <c r="AM383" s="294"/>
      <c r="AN383" s="301"/>
      <c r="AO383" s="301"/>
      <c r="AP383" s="294"/>
      <c r="AQ383" s="296"/>
      <c r="AR383" s="296"/>
      <c r="AS383" s="296"/>
      <c r="AT383" s="296"/>
      <c r="AU383" s="296"/>
      <c r="AV383" s="296"/>
      <c r="AW383" s="296"/>
      <c r="AX383" s="297"/>
    </row>
    <row r="384" spans="36:50" x14ac:dyDescent="0.25">
      <c r="AJ384" s="295"/>
      <c r="AK384" s="294"/>
      <c r="AL384" s="294"/>
      <c r="AM384" s="294"/>
      <c r="AN384" s="295"/>
      <c r="AO384" s="295"/>
      <c r="AP384" s="294"/>
      <c r="AQ384" s="296"/>
      <c r="AR384" s="296"/>
      <c r="AS384" s="296"/>
      <c r="AT384" s="296"/>
      <c r="AU384" s="296"/>
      <c r="AV384" s="296"/>
      <c r="AW384" s="296"/>
      <c r="AX384" s="297"/>
    </row>
    <row r="385" spans="36:50" x14ac:dyDescent="0.25">
      <c r="AJ385" s="295"/>
      <c r="AK385" s="294"/>
      <c r="AL385" s="294"/>
      <c r="AM385" s="294"/>
      <c r="AN385" s="295"/>
      <c r="AO385" s="295"/>
      <c r="AP385" s="294"/>
      <c r="AQ385" s="296"/>
      <c r="AR385" s="296"/>
      <c r="AS385" s="296"/>
      <c r="AT385" s="296"/>
      <c r="AU385" s="296"/>
      <c r="AV385" s="296"/>
      <c r="AW385" s="296"/>
      <c r="AX385" s="297"/>
    </row>
    <row r="386" spans="36:50" x14ac:dyDescent="0.25">
      <c r="AJ386" s="301"/>
      <c r="AK386" s="294"/>
      <c r="AL386" s="294"/>
      <c r="AM386" s="294"/>
      <c r="AN386" s="301"/>
      <c r="AO386" s="301"/>
      <c r="AP386" s="294"/>
      <c r="AQ386" s="296"/>
      <c r="AR386" s="296"/>
      <c r="AS386" s="296"/>
      <c r="AT386" s="296"/>
      <c r="AU386" s="296"/>
      <c r="AV386" s="296"/>
      <c r="AW386" s="296"/>
      <c r="AX386" s="297"/>
    </row>
    <row r="387" spans="36:50" x14ac:dyDescent="0.25">
      <c r="AJ387" s="301"/>
      <c r="AK387" s="294"/>
      <c r="AL387" s="294"/>
      <c r="AM387" s="294"/>
      <c r="AN387" s="301"/>
      <c r="AO387" s="301"/>
      <c r="AP387" s="294"/>
      <c r="AQ387" s="296"/>
      <c r="AR387" s="296"/>
      <c r="AS387" s="296"/>
      <c r="AT387" s="296"/>
      <c r="AU387" s="296"/>
      <c r="AV387" s="296"/>
      <c r="AW387" s="296"/>
      <c r="AX387" s="297"/>
    </row>
    <row r="388" spans="36:50" x14ac:dyDescent="0.25">
      <c r="AJ388" s="295"/>
      <c r="AK388" s="294"/>
      <c r="AL388" s="303"/>
      <c r="AM388" s="294"/>
      <c r="AN388" s="295"/>
      <c r="AO388" s="295"/>
      <c r="AP388" s="294"/>
      <c r="AQ388" s="296"/>
      <c r="AR388" s="296"/>
      <c r="AS388" s="296"/>
      <c r="AT388" s="296"/>
      <c r="AU388" s="296"/>
      <c r="AV388" s="296"/>
      <c r="AW388" s="296"/>
      <c r="AX388" s="297"/>
    </row>
    <row r="389" spans="36:50" x14ac:dyDescent="0.25">
      <c r="AJ389" s="295"/>
      <c r="AK389" s="294"/>
      <c r="AL389" s="294"/>
      <c r="AM389" s="294"/>
      <c r="AN389" s="295"/>
      <c r="AO389" s="295"/>
      <c r="AP389" s="294"/>
      <c r="AQ389" s="296"/>
      <c r="AR389" s="296"/>
      <c r="AS389" s="296"/>
      <c r="AT389" s="296"/>
      <c r="AU389" s="296"/>
      <c r="AV389" s="296"/>
      <c r="AW389" s="296"/>
      <c r="AX389" s="297"/>
    </row>
    <row r="390" spans="36:50" x14ac:dyDescent="0.25">
      <c r="AJ390" s="295"/>
      <c r="AK390" s="294"/>
      <c r="AL390" s="294"/>
      <c r="AM390" s="294"/>
      <c r="AN390" s="295"/>
      <c r="AO390" s="295"/>
      <c r="AP390" s="294"/>
      <c r="AQ390" s="296"/>
      <c r="AR390" s="296"/>
      <c r="AS390" s="296"/>
      <c r="AT390" s="296"/>
      <c r="AU390" s="296"/>
      <c r="AV390" s="296"/>
      <c r="AW390" s="296"/>
      <c r="AX390" s="297"/>
    </row>
    <row r="391" spans="36:50" x14ac:dyDescent="0.25">
      <c r="AJ391" s="301"/>
      <c r="AK391" s="294"/>
      <c r="AL391" s="294"/>
      <c r="AM391" s="294"/>
      <c r="AN391" s="294"/>
      <c r="AO391" s="294"/>
      <c r="AP391" s="294"/>
      <c r="AQ391" s="296"/>
      <c r="AR391" s="296"/>
      <c r="AS391" s="296"/>
      <c r="AT391" s="296"/>
      <c r="AU391" s="296"/>
      <c r="AV391" s="296"/>
      <c r="AW391" s="296"/>
      <c r="AX391" s="297"/>
    </row>
    <row r="392" spans="36:50" x14ac:dyDescent="0.25">
      <c r="AJ392" s="295"/>
      <c r="AK392" s="294"/>
      <c r="AL392" s="294"/>
      <c r="AM392" s="294"/>
      <c r="AN392" s="295"/>
      <c r="AO392" s="295"/>
      <c r="AP392" s="294"/>
      <c r="AQ392" s="296"/>
      <c r="AR392" s="296"/>
      <c r="AS392" s="296"/>
      <c r="AT392" s="296"/>
      <c r="AU392" s="296"/>
      <c r="AV392" s="296"/>
      <c r="AW392" s="296"/>
      <c r="AX392" s="297"/>
    </row>
    <row r="393" spans="36:50" x14ac:dyDescent="0.25">
      <c r="AJ393" s="301"/>
      <c r="AK393" s="294"/>
      <c r="AL393" s="294"/>
      <c r="AM393" s="294"/>
      <c r="AN393" s="301"/>
      <c r="AO393" s="301"/>
      <c r="AP393" s="294"/>
      <c r="AQ393" s="296"/>
      <c r="AR393" s="296"/>
      <c r="AS393" s="296"/>
      <c r="AT393" s="296"/>
      <c r="AU393" s="296"/>
      <c r="AV393" s="296"/>
      <c r="AW393" s="296"/>
      <c r="AX393" s="297"/>
    </row>
    <row r="394" spans="36:50" x14ac:dyDescent="0.25">
      <c r="AJ394" s="295"/>
      <c r="AK394" s="312"/>
      <c r="AL394" s="303"/>
      <c r="AM394" s="312"/>
      <c r="AN394" s="295"/>
      <c r="AO394" s="295"/>
      <c r="AP394" s="294"/>
      <c r="AQ394" s="296"/>
      <c r="AR394" s="296"/>
      <c r="AS394" s="296"/>
      <c r="AT394" s="296"/>
      <c r="AU394" s="296"/>
      <c r="AV394" s="296"/>
      <c r="AW394" s="296"/>
      <c r="AX394" s="297"/>
    </row>
    <row r="395" spans="36:50" x14ac:dyDescent="0.25">
      <c r="AJ395" s="295"/>
      <c r="AK395" s="294"/>
      <c r="AL395" s="303"/>
      <c r="AM395" s="294"/>
      <c r="AN395" s="295"/>
      <c r="AO395" s="295"/>
      <c r="AP395" s="294"/>
      <c r="AQ395" s="296"/>
      <c r="AR395" s="296"/>
      <c r="AS395" s="296"/>
      <c r="AT395" s="296"/>
      <c r="AU395" s="296"/>
      <c r="AV395" s="296"/>
      <c r="AW395" s="296"/>
      <c r="AX395" s="297"/>
    </row>
    <row r="396" spans="36:50" x14ac:dyDescent="0.25">
      <c r="AJ396" s="295"/>
      <c r="AK396" s="294"/>
      <c r="AL396" s="294"/>
      <c r="AM396" s="303"/>
      <c r="AN396" s="303"/>
      <c r="AO396" s="303"/>
      <c r="AP396" s="294"/>
      <c r="AQ396" s="296"/>
      <c r="AR396" s="296"/>
      <c r="AS396" s="296"/>
      <c r="AT396" s="296"/>
      <c r="AU396" s="296"/>
      <c r="AV396" s="296"/>
      <c r="AW396" s="296"/>
      <c r="AX396" s="297"/>
    </row>
    <row r="397" spans="36:50" x14ac:dyDescent="0.25">
      <c r="AJ397" s="301"/>
      <c r="AK397" s="294"/>
      <c r="AL397" s="294"/>
      <c r="AM397" s="294"/>
      <c r="AN397" s="294"/>
      <c r="AO397" s="294"/>
      <c r="AP397" s="294"/>
      <c r="AQ397" s="296"/>
      <c r="AR397" s="296"/>
      <c r="AS397" s="296"/>
      <c r="AT397" s="296"/>
      <c r="AU397" s="296"/>
      <c r="AV397" s="296"/>
      <c r="AW397" s="296"/>
      <c r="AX397" s="297"/>
    </row>
    <row r="398" spans="36:50" x14ac:dyDescent="0.25">
      <c r="AJ398" s="295"/>
      <c r="AK398" s="294"/>
      <c r="AL398" s="294"/>
      <c r="AM398" s="295"/>
      <c r="AN398" s="295"/>
      <c r="AO398" s="295"/>
      <c r="AP398" s="294"/>
      <c r="AQ398" s="296"/>
      <c r="AR398" s="296"/>
      <c r="AS398" s="296"/>
      <c r="AT398" s="296"/>
      <c r="AU398" s="296"/>
      <c r="AV398" s="296"/>
      <c r="AW398" s="296"/>
      <c r="AX398" s="297"/>
    </row>
    <row r="399" spans="36:50" x14ac:dyDescent="0.25">
      <c r="AJ399" s="301"/>
      <c r="AK399" s="294"/>
      <c r="AL399" s="294"/>
      <c r="AM399" s="301"/>
      <c r="AN399" s="301"/>
      <c r="AO399" s="301"/>
      <c r="AP399" s="294"/>
      <c r="AQ399" s="296"/>
      <c r="AR399" s="296"/>
      <c r="AS399" s="296"/>
      <c r="AT399" s="296"/>
      <c r="AU399" s="296"/>
      <c r="AV399" s="296"/>
      <c r="AW399" s="296"/>
      <c r="AX399" s="297"/>
    </row>
    <row r="400" spans="36:50" x14ac:dyDescent="0.25">
      <c r="AJ400" s="295"/>
      <c r="AK400" s="294"/>
      <c r="AL400" s="294"/>
      <c r="AM400" s="295"/>
      <c r="AN400" s="295"/>
      <c r="AO400" s="295"/>
      <c r="AP400" s="294"/>
      <c r="AQ400" s="296"/>
      <c r="AR400" s="296"/>
      <c r="AS400" s="296"/>
      <c r="AT400" s="296"/>
      <c r="AU400" s="296"/>
      <c r="AV400" s="296"/>
      <c r="AW400" s="296"/>
      <c r="AX400" s="297"/>
    </row>
    <row r="401" spans="36:50" x14ac:dyDescent="0.25">
      <c r="AJ401" s="301"/>
      <c r="AK401" s="297"/>
      <c r="AL401" s="297"/>
      <c r="AM401" s="296"/>
      <c r="AN401" s="294"/>
      <c r="AO401" s="297"/>
      <c r="AP401" s="297"/>
      <c r="AQ401" s="305"/>
      <c r="AR401" s="305"/>
      <c r="AS401" s="296"/>
      <c r="AT401" s="305"/>
      <c r="AU401" s="305"/>
      <c r="AV401" s="305"/>
      <c r="AW401" s="305"/>
      <c r="AX401" s="375"/>
    </row>
    <row r="402" spans="36:50" x14ac:dyDescent="0.25">
      <c r="AJ402" s="301"/>
      <c r="AK402" s="297"/>
      <c r="AL402" s="297"/>
      <c r="AM402" s="296"/>
      <c r="AN402" s="294"/>
      <c r="AO402" s="297"/>
      <c r="AP402" s="297"/>
      <c r="AQ402" s="305"/>
      <c r="AR402" s="305"/>
      <c r="AS402" s="296"/>
      <c r="AT402" s="305"/>
      <c r="AU402" s="305"/>
      <c r="AV402" s="305"/>
      <c r="AW402" s="305"/>
      <c r="AX402" s="375"/>
    </row>
    <row r="403" spans="36:50" x14ac:dyDescent="0.25">
      <c r="AJ403" s="301"/>
      <c r="AK403" s="297"/>
      <c r="AL403" s="297"/>
      <c r="AM403" s="296"/>
      <c r="AN403" s="294"/>
      <c r="AO403" s="297"/>
      <c r="AP403" s="297"/>
      <c r="AQ403" s="305"/>
      <c r="AR403" s="305"/>
      <c r="AS403" s="296"/>
      <c r="AT403" s="305"/>
      <c r="AU403" s="305"/>
      <c r="AV403" s="305"/>
      <c r="AW403" s="305"/>
      <c r="AX403" s="375"/>
    </row>
    <row r="404" spans="36:50" x14ac:dyDescent="0.25">
      <c r="AJ404" s="301"/>
      <c r="AK404" s="297"/>
      <c r="AL404" s="297"/>
      <c r="AM404" s="296"/>
      <c r="AN404" s="294"/>
      <c r="AO404" s="297"/>
      <c r="AP404" s="297"/>
      <c r="AQ404" s="305"/>
      <c r="AR404" s="305"/>
      <c r="AS404" s="296"/>
      <c r="AT404" s="305"/>
      <c r="AU404" s="305"/>
      <c r="AV404" s="305"/>
      <c r="AW404" s="305"/>
      <c r="AX404" s="375"/>
    </row>
    <row r="405" spans="36:50" x14ac:dyDescent="0.25">
      <c r="AJ405" s="301"/>
      <c r="AK405" s="297"/>
      <c r="AL405" s="297"/>
      <c r="AM405" s="296"/>
      <c r="AN405" s="294"/>
      <c r="AO405" s="297"/>
      <c r="AP405" s="297"/>
      <c r="AQ405" s="305"/>
      <c r="AR405" s="305"/>
      <c r="AS405" s="296"/>
      <c r="AT405" s="305"/>
      <c r="AU405" s="305"/>
      <c r="AV405" s="305"/>
      <c r="AW405" s="305"/>
      <c r="AX405" s="375"/>
    </row>
    <row r="406" spans="36:50" x14ac:dyDescent="0.25">
      <c r="AJ406" s="301"/>
      <c r="AK406" s="297"/>
      <c r="AL406" s="297"/>
      <c r="AM406" s="296"/>
      <c r="AN406" s="294"/>
      <c r="AO406" s="297"/>
      <c r="AP406" s="297"/>
      <c r="AQ406" s="305"/>
      <c r="AR406" s="305"/>
      <c r="AS406" s="296"/>
      <c r="AT406" s="305"/>
      <c r="AU406" s="305"/>
      <c r="AV406" s="305"/>
      <c r="AW406" s="305"/>
      <c r="AX406" s="375"/>
    </row>
    <row r="407" spans="36:50" x14ac:dyDescent="0.25">
      <c r="AJ407" s="301"/>
      <c r="AK407" s="297"/>
      <c r="AL407" s="297"/>
      <c r="AM407" s="296"/>
      <c r="AN407" s="294"/>
      <c r="AO407" s="297"/>
      <c r="AP407" s="297"/>
      <c r="AQ407" s="305"/>
      <c r="AR407" s="305"/>
      <c r="AS407" s="296"/>
      <c r="AT407" s="305"/>
      <c r="AU407" s="305"/>
      <c r="AV407" s="305"/>
      <c r="AW407" s="305"/>
      <c r="AX407" s="375"/>
    </row>
    <row r="408" spans="36:50" x14ac:dyDescent="0.25">
      <c r="AJ408" s="301"/>
      <c r="AK408" s="297"/>
      <c r="AL408" s="297"/>
      <c r="AM408" s="296"/>
      <c r="AN408" s="294"/>
      <c r="AO408" s="297"/>
      <c r="AP408" s="297"/>
      <c r="AQ408" s="305"/>
      <c r="AR408" s="305"/>
      <c r="AS408" s="296"/>
      <c r="AT408" s="305"/>
      <c r="AU408" s="305"/>
      <c r="AV408" s="305"/>
      <c r="AW408" s="305"/>
      <c r="AX408" s="375"/>
    </row>
    <row r="409" spans="36:50" x14ac:dyDescent="0.25">
      <c r="AJ409" s="301"/>
      <c r="AK409" s="297"/>
      <c r="AL409" s="297"/>
      <c r="AM409" s="296"/>
      <c r="AN409" s="294"/>
      <c r="AO409" s="297"/>
      <c r="AP409" s="297"/>
      <c r="AQ409" s="305"/>
      <c r="AR409" s="305"/>
      <c r="AS409" s="296"/>
      <c r="AT409" s="305"/>
      <c r="AU409" s="305"/>
      <c r="AV409" s="305"/>
      <c r="AW409" s="305"/>
      <c r="AX409" s="375"/>
    </row>
    <row r="410" spans="36:50" x14ac:dyDescent="0.25">
      <c r="AJ410" s="301"/>
      <c r="AK410" s="297"/>
      <c r="AL410" s="297"/>
      <c r="AM410" s="296"/>
      <c r="AN410" s="294"/>
      <c r="AO410" s="297"/>
      <c r="AP410" s="297"/>
      <c r="AQ410" s="305"/>
      <c r="AR410" s="305"/>
      <c r="AS410" s="296"/>
      <c r="AT410" s="305"/>
      <c r="AU410" s="305"/>
      <c r="AV410" s="305"/>
      <c r="AW410" s="305"/>
      <c r="AX410" s="375"/>
    </row>
    <row r="411" spans="36:50" x14ac:dyDescent="0.25">
      <c r="AJ411" s="301"/>
      <c r="AK411" s="297"/>
      <c r="AL411" s="297"/>
      <c r="AM411" s="296"/>
      <c r="AN411" s="294"/>
      <c r="AO411" s="297"/>
      <c r="AP411" s="297"/>
      <c r="AQ411" s="305"/>
      <c r="AR411" s="305"/>
      <c r="AS411" s="296"/>
      <c r="AT411" s="305"/>
      <c r="AU411" s="305"/>
      <c r="AV411" s="305"/>
      <c r="AW411" s="305"/>
      <c r="AX411" s="375"/>
    </row>
    <row r="412" spans="36:50" x14ac:dyDescent="0.25">
      <c r="AJ412" s="301"/>
      <c r="AK412" s="297"/>
      <c r="AL412" s="297"/>
      <c r="AM412" s="296"/>
      <c r="AN412" s="294"/>
      <c r="AO412" s="297"/>
      <c r="AP412" s="297"/>
      <c r="AQ412" s="305"/>
      <c r="AR412" s="305"/>
      <c r="AS412" s="296"/>
      <c r="AT412" s="305"/>
      <c r="AU412" s="305"/>
      <c r="AV412" s="305"/>
      <c r="AW412" s="305"/>
      <c r="AX412" s="375"/>
    </row>
    <row r="413" spans="36:50" x14ac:dyDescent="0.25">
      <c r="AJ413" s="301"/>
      <c r="AK413" s="297"/>
      <c r="AL413" s="297"/>
      <c r="AM413" s="296"/>
      <c r="AN413" s="294"/>
      <c r="AO413" s="297"/>
      <c r="AP413" s="297"/>
      <c r="AQ413" s="305"/>
      <c r="AR413" s="305"/>
      <c r="AS413" s="296"/>
      <c r="AT413" s="305"/>
      <c r="AU413" s="305"/>
      <c r="AV413" s="305"/>
      <c r="AW413" s="305"/>
      <c r="AX413" s="375"/>
    </row>
    <row r="414" spans="36:50" x14ac:dyDescent="0.25">
      <c r="AJ414" s="301"/>
      <c r="AK414" s="297"/>
      <c r="AL414" s="297"/>
      <c r="AM414" s="296"/>
      <c r="AN414" s="294"/>
      <c r="AO414" s="297"/>
      <c r="AP414" s="297"/>
      <c r="AQ414" s="305"/>
      <c r="AR414" s="305"/>
      <c r="AS414" s="296"/>
      <c r="AT414" s="305"/>
      <c r="AU414" s="305"/>
      <c r="AV414" s="305"/>
      <c r="AW414" s="305"/>
      <c r="AX414" s="375"/>
    </row>
    <row r="415" spans="36:50" x14ac:dyDescent="0.25">
      <c r="AJ415" s="301"/>
      <c r="AK415" s="297"/>
      <c r="AL415" s="297"/>
      <c r="AM415" s="296"/>
      <c r="AN415" s="294"/>
      <c r="AO415" s="297"/>
      <c r="AP415" s="297"/>
      <c r="AQ415" s="305"/>
      <c r="AR415" s="305"/>
      <c r="AS415" s="296"/>
      <c r="AT415" s="305"/>
      <c r="AU415" s="305"/>
      <c r="AV415" s="305"/>
      <c r="AW415" s="305"/>
      <c r="AX415" s="375"/>
    </row>
    <row r="416" spans="36:50" x14ac:dyDescent="0.25">
      <c r="AJ416" s="301"/>
      <c r="AK416" s="297"/>
      <c r="AL416" s="297"/>
      <c r="AM416" s="296"/>
      <c r="AN416" s="294"/>
      <c r="AO416" s="297"/>
      <c r="AP416" s="297"/>
      <c r="AQ416" s="305"/>
      <c r="AR416" s="305"/>
      <c r="AS416" s="296"/>
      <c r="AT416" s="305"/>
      <c r="AU416" s="305"/>
      <c r="AV416" s="305"/>
      <c r="AW416" s="305"/>
      <c r="AX416" s="375"/>
    </row>
    <row r="417" spans="36:50" x14ac:dyDescent="0.25">
      <c r="AJ417" s="301"/>
      <c r="AK417" s="297"/>
      <c r="AL417" s="297"/>
      <c r="AM417" s="296"/>
      <c r="AN417" s="294"/>
      <c r="AO417" s="297"/>
      <c r="AP417" s="297"/>
      <c r="AQ417" s="305"/>
      <c r="AR417" s="305"/>
      <c r="AS417" s="296"/>
      <c r="AT417" s="305"/>
      <c r="AU417" s="305"/>
      <c r="AV417" s="305"/>
      <c r="AW417" s="305"/>
      <c r="AX417" s="375"/>
    </row>
    <row r="418" spans="36:50" x14ac:dyDescent="0.25">
      <c r="AJ418" s="301"/>
      <c r="AK418" s="297"/>
      <c r="AL418" s="297"/>
      <c r="AM418" s="296"/>
      <c r="AN418" s="294"/>
      <c r="AO418" s="297"/>
      <c r="AP418" s="297"/>
      <c r="AQ418" s="305"/>
      <c r="AR418" s="305"/>
      <c r="AS418" s="296"/>
      <c r="AT418" s="305"/>
      <c r="AU418" s="305"/>
      <c r="AV418" s="305"/>
      <c r="AW418" s="305"/>
      <c r="AX418" s="375"/>
    </row>
    <row r="419" spans="36:50" x14ac:dyDescent="0.25">
      <c r="AJ419" s="301"/>
      <c r="AK419" s="297"/>
      <c r="AL419" s="297"/>
      <c r="AM419" s="296"/>
      <c r="AN419" s="294"/>
      <c r="AO419" s="297"/>
      <c r="AP419" s="297"/>
      <c r="AQ419" s="305"/>
      <c r="AR419" s="305"/>
      <c r="AS419" s="296"/>
      <c r="AT419" s="305"/>
      <c r="AU419" s="305"/>
      <c r="AV419" s="305"/>
      <c r="AW419" s="305"/>
      <c r="AX419" s="375"/>
    </row>
    <row r="420" spans="36:50" x14ac:dyDescent="0.25">
      <c r="AJ420" s="301"/>
      <c r="AK420" s="297"/>
      <c r="AL420" s="297"/>
      <c r="AM420" s="296"/>
      <c r="AN420" s="294"/>
      <c r="AO420" s="297"/>
      <c r="AP420" s="297"/>
      <c r="AQ420" s="305"/>
      <c r="AR420" s="305"/>
      <c r="AS420" s="296"/>
      <c r="AT420" s="305"/>
      <c r="AU420" s="305"/>
      <c r="AV420" s="305"/>
      <c r="AW420" s="305"/>
      <c r="AX420" s="375"/>
    </row>
    <row r="421" spans="36:50" x14ac:dyDescent="0.25">
      <c r="AJ421" s="301"/>
      <c r="AK421" s="297"/>
      <c r="AL421" s="297"/>
      <c r="AM421" s="296"/>
      <c r="AN421" s="294"/>
      <c r="AO421" s="297"/>
      <c r="AP421" s="297"/>
      <c r="AQ421" s="305"/>
      <c r="AR421" s="305"/>
      <c r="AS421" s="296"/>
      <c r="AT421" s="305"/>
      <c r="AU421" s="305"/>
      <c r="AV421" s="305"/>
      <c r="AW421" s="305"/>
      <c r="AX421" s="375"/>
    </row>
    <row r="422" spans="36:50" x14ac:dyDescent="0.25">
      <c r="AJ422" s="301"/>
      <c r="AK422" s="297"/>
      <c r="AL422" s="297"/>
      <c r="AM422" s="296"/>
      <c r="AN422" s="294"/>
      <c r="AO422" s="297"/>
      <c r="AP422" s="297"/>
      <c r="AQ422" s="305"/>
      <c r="AR422" s="305"/>
      <c r="AS422" s="296"/>
      <c r="AT422" s="305"/>
      <c r="AU422" s="305"/>
      <c r="AV422" s="305"/>
      <c r="AW422" s="305"/>
      <c r="AX422" s="375"/>
    </row>
    <row r="423" spans="36:50" x14ac:dyDescent="0.25">
      <c r="AJ423" s="301"/>
      <c r="AK423" s="297"/>
      <c r="AL423" s="297"/>
      <c r="AM423" s="296"/>
      <c r="AN423" s="294"/>
      <c r="AO423" s="297"/>
      <c r="AP423" s="297"/>
      <c r="AQ423" s="305"/>
      <c r="AR423" s="305"/>
      <c r="AS423" s="296"/>
      <c r="AT423" s="305"/>
      <c r="AU423" s="305"/>
      <c r="AV423" s="305"/>
      <c r="AW423" s="305"/>
      <c r="AX423" s="375"/>
    </row>
    <row r="424" spans="36:50" x14ac:dyDescent="0.25">
      <c r="AJ424" s="301"/>
      <c r="AK424" s="297"/>
      <c r="AL424" s="297"/>
      <c r="AM424" s="296"/>
      <c r="AN424" s="294"/>
      <c r="AO424" s="297"/>
      <c r="AP424" s="297"/>
      <c r="AQ424" s="305"/>
      <c r="AR424" s="305"/>
      <c r="AS424" s="296"/>
      <c r="AT424" s="305"/>
      <c r="AU424" s="305"/>
      <c r="AV424" s="305"/>
      <c r="AW424" s="305"/>
      <c r="AX424" s="375"/>
    </row>
    <row r="425" spans="36:50" x14ac:dyDescent="0.25">
      <c r="AJ425" s="301"/>
      <c r="AK425" s="297"/>
      <c r="AL425" s="297"/>
      <c r="AM425" s="296"/>
      <c r="AN425" s="294"/>
      <c r="AO425" s="297"/>
      <c r="AP425" s="297"/>
      <c r="AQ425" s="305"/>
      <c r="AR425" s="305"/>
      <c r="AS425" s="296"/>
      <c r="AT425" s="305"/>
      <c r="AU425" s="305"/>
      <c r="AV425" s="305"/>
      <c r="AW425" s="305"/>
      <c r="AX425" s="375"/>
    </row>
    <row r="426" spans="36:50" x14ac:dyDescent="0.25">
      <c r="AJ426" s="301"/>
      <c r="AK426" s="297"/>
      <c r="AL426" s="297"/>
      <c r="AM426" s="296"/>
      <c r="AN426" s="294"/>
      <c r="AO426" s="297"/>
      <c r="AP426" s="297"/>
      <c r="AQ426" s="305"/>
      <c r="AR426" s="305"/>
      <c r="AS426" s="296"/>
      <c r="AT426" s="305"/>
      <c r="AU426" s="305"/>
      <c r="AV426" s="305"/>
      <c r="AW426" s="305"/>
      <c r="AX426" s="375"/>
    </row>
    <row r="427" spans="36:50" x14ac:dyDescent="0.25">
      <c r="AJ427" s="301"/>
      <c r="AK427" s="297"/>
      <c r="AL427" s="297"/>
      <c r="AM427" s="296"/>
      <c r="AN427" s="294"/>
      <c r="AO427" s="297"/>
      <c r="AP427" s="297"/>
      <c r="AQ427" s="305"/>
      <c r="AR427" s="305"/>
      <c r="AS427" s="296"/>
      <c r="AT427" s="305"/>
      <c r="AU427" s="305"/>
      <c r="AV427" s="305"/>
      <c r="AW427" s="305"/>
      <c r="AX427" s="375"/>
    </row>
    <row r="428" spans="36:50" x14ac:dyDescent="0.25">
      <c r="AJ428" s="301"/>
      <c r="AK428" s="297"/>
      <c r="AL428" s="297"/>
      <c r="AM428" s="296"/>
      <c r="AN428" s="294"/>
      <c r="AO428" s="297"/>
      <c r="AP428" s="297"/>
      <c r="AQ428" s="305"/>
      <c r="AR428" s="305"/>
      <c r="AS428" s="296"/>
      <c r="AT428" s="305"/>
      <c r="AU428" s="305"/>
      <c r="AV428" s="305"/>
      <c r="AW428" s="305"/>
      <c r="AX428" s="375"/>
    </row>
    <row r="429" spans="36:50" x14ac:dyDescent="0.25">
      <c r="AJ429" s="301"/>
      <c r="AK429" s="297"/>
      <c r="AL429" s="297"/>
      <c r="AM429" s="296"/>
      <c r="AN429" s="294"/>
      <c r="AO429" s="297"/>
      <c r="AP429" s="297"/>
      <c r="AQ429" s="305"/>
      <c r="AR429" s="305"/>
      <c r="AS429" s="296"/>
      <c r="AT429" s="305"/>
      <c r="AU429" s="305"/>
      <c r="AV429" s="305"/>
      <c r="AW429" s="305"/>
      <c r="AX429" s="375"/>
    </row>
    <row r="430" spans="36:50" x14ac:dyDescent="0.25">
      <c r="AJ430" s="301"/>
      <c r="AK430" s="297"/>
      <c r="AL430" s="297"/>
      <c r="AM430" s="296"/>
      <c r="AN430" s="294"/>
      <c r="AO430" s="297"/>
      <c r="AP430" s="297"/>
      <c r="AQ430" s="305"/>
      <c r="AR430" s="305"/>
      <c r="AS430" s="296"/>
      <c r="AT430" s="305"/>
      <c r="AU430" s="305"/>
      <c r="AV430" s="305"/>
      <c r="AW430" s="305"/>
      <c r="AX430" s="375"/>
    </row>
    <row r="431" spans="36:50" x14ac:dyDescent="0.25">
      <c r="AJ431" s="301"/>
      <c r="AK431" s="297"/>
      <c r="AL431" s="297"/>
      <c r="AM431" s="296"/>
      <c r="AN431" s="294"/>
      <c r="AO431" s="297"/>
      <c r="AP431" s="297"/>
      <c r="AQ431" s="305"/>
      <c r="AR431" s="305"/>
      <c r="AS431" s="296"/>
      <c r="AT431" s="305"/>
      <c r="AU431" s="305"/>
      <c r="AV431" s="305"/>
      <c r="AW431" s="305"/>
      <c r="AX431" s="375"/>
    </row>
    <row r="432" spans="36:50" x14ac:dyDescent="0.25">
      <c r="AJ432" s="301"/>
      <c r="AK432" s="297"/>
      <c r="AL432" s="297"/>
      <c r="AM432" s="296"/>
      <c r="AN432" s="294"/>
      <c r="AO432" s="297"/>
      <c r="AP432" s="297"/>
      <c r="AQ432" s="305"/>
      <c r="AR432" s="305"/>
      <c r="AS432" s="296"/>
      <c r="AT432" s="305"/>
      <c r="AU432" s="305"/>
      <c r="AV432" s="305"/>
      <c r="AW432" s="305"/>
      <c r="AX432" s="375"/>
    </row>
    <row r="433" spans="36:50" x14ac:dyDescent="0.25">
      <c r="AJ433" s="301"/>
      <c r="AK433" s="297"/>
      <c r="AL433" s="297"/>
      <c r="AM433" s="296"/>
      <c r="AN433" s="294"/>
      <c r="AO433" s="297"/>
      <c r="AP433" s="297"/>
      <c r="AQ433" s="305"/>
      <c r="AR433" s="305"/>
      <c r="AS433" s="296"/>
      <c r="AT433" s="305"/>
      <c r="AU433" s="305"/>
      <c r="AV433" s="305"/>
      <c r="AW433" s="305"/>
      <c r="AX433" s="375"/>
    </row>
    <row r="434" spans="36:50" x14ac:dyDescent="0.25">
      <c r="AJ434" s="301"/>
      <c r="AK434" s="297"/>
      <c r="AL434" s="297"/>
      <c r="AM434" s="296"/>
      <c r="AN434" s="294"/>
      <c r="AO434" s="297"/>
      <c r="AP434" s="297"/>
      <c r="AQ434" s="305"/>
      <c r="AR434" s="305"/>
      <c r="AS434" s="296"/>
      <c r="AT434" s="305"/>
      <c r="AU434" s="305"/>
      <c r="AV434" s="305"/>
      <c r="AW434" s="305"/>
      <c r="AX434" s="375"/>
    </row>
    <row r="435" spans="36:50" x14ac:dyDescent="0.25">
      <c r="AJ435" s="301"/>
      <c r="AK435" s="297"/>
      <c r="AL435" s="297"/>
      <c r="AM435" s="296"/>
      <c r="AN435" s="294"/>
      <c r="AO435" s="297"/>
      <c r="AP435" s="297"/>
      <c r="AQ435" s="305"/>
      <c r="AR435" s="305"/>
      <c r="AS435" s="296"/>
      <c r="AT435" s="305"/>
      <c r="AU435" s="305"/>
      <c r="AV435" s="305"/>
      <c r="AW435" s="305"/>
      <c r="AX435" s="375"/>
    </row>
    <row r="436" spans="36:50" x14ac:dyDescent="0.25">
      <c r="AJ436" s="301"/>
      <c r="AK436" s="297"/>
      <c r="AL436" s="297"/>
      <c r="AM436" s="296"/>
      <c r="AN436" s="294"/>
      <c r="AO436" s="297"/>
      <c r="AP436" s="297"/>
      <c r="AQ436" s="305"/>
      <c r="AR436" s="305"/>
      <c r="AS436" s="296"/>
      <c r="AT436" s="305"/>
      <c r="AU436" s="305"/>
      <c r="AV436" s="305"/>
      <c r="AW436" s="305"/>
      <c r="AX436" s="375"/>
    </row>
    <row r="437" spans="36:50" x14ac:dyDescent="0.25">
      <c r="AJ437" s="301"/>
      <c r="AK437" s="297"/>
      <c r="AL437" s="297"/>
      <c r="AM437" s="296"/>
      <c r="AN437" s="294"/>
      <c r="AO437" s="297"/>
      <c r="AP437" s="297"/>
      <c r="AQ437" s="305"/>
      <c r="AR437" s="305"/>
      <c r="AS437" s="296"/>
      <c r="AT437" s="305"/>
      <c r="AU437" s="305"/>
      <c r="AV437" s="305"/>
      <c r="AW437" s="305"/>
      <c r="AX437" s="375"/>
    </row>
    <row r="438" spans="36:50" x14ac:dyDescent="0.25">
      <c r="AJ438" s="301"/>
      <c r="AK438" s="297"/>
      <c r="AL438" s="297"/>
      <c r="AM438" s="296"/>
      <c r="AN438" s="294"/>
      <c r="AO438" s="297"/>
      <c r="AP438" s="297"/>
      <c r="AQ438" s="305"/>
      <c r="AR438" s="305"/>
      <c r="AS438" s="296"/>
      <c r="AT438" s="305"/>
      <c r="AU438" s="305"/>
      <c r="AV438" s="305"/>
      <c r="AW438" s="305"/>
      <c r="AX438" s="375"/>
    </row>
    <row r="439" spans="36:50" x14ac:dyDescent="0.25">
      <c r="AJ439" s="301"/>
      <c r="AK439" s="297"/>
      <c r="AL439" s="297"/>
      <c r="AM439" s="296"/>
      <c r="AN439" s="294"/>
      <c r="AO439" s="297"/>
      <c r="AP439" s="297"/>
      <c r="AQ439" s="305"/>
      <c r="AR439" s="305"/>
      <c r="AS439" s="296"/>
      <c r="AT439" s="305"/>
      <c r="AU439" s="305"/>
      <c r="AV439" s="305"/>
      <c r="AW439" s="305"/>
      <c r="AX439" s="375"/>
    </row>
    <row r="440" spans="36:50" x14ac:dyDescent="0.25">
      <c r="AJ440" s="301"/>
      <c r="AK440" s="297"/>
      <c r="AL440" s="297"/>
      <c r="AM440" s="296"/>
      <c r="AN440" s="294"/>
      <c r="AO440" s="297"/>
      <c r="AP440" s="297"/>
      <c r="AQ440" s="305"/>
      <c r="AR440" s="305"/>
      <c r="AS440" s="296"/>
      <c r="AT440" s="305"/>
      <c r="AU440" s="305"/>
      <c r="AV440" s="305"/>
      <c r="AW440" s="305"/>
      <c r="AX440" s="375"/>
    </row>
    <row r="441" spans="36:50" x14ac:dyDescent="0.25">
      <c r="AJ441" s="301"/>
      <c r="AK441" s="297"/>
      <c r="AL441" s="297"/>
      <c r="AM441" s="296"/>
      <c r="AN441" s="294"/>
      <c r="AO441" s="297"/>
      <c r="AP441" s="297"/>
      <c r="AQ441" s="305"/>
      <c r="AR441" s="305"/>
      <c r="AS441" s="296"/>
      <c r="AT441" s="305"/>
      <c r="AU441" s="305"/>
      <c r="AV441" s="305"/>
      <c r="AW441" s="305"/>
      <c r="AX441" s="375"/>
    </row>
    <row r="442" spans="36:50" x14ac:dyDescent="0.25">
      <c r="AJ442" s="301"/>
      <c r="AK442" s="297"/>
      <c r="AL442" s="297"/>
      <c r="AM442" s="296"/>
      <c r="AN442" s="294"/>
      <c r="AO442" s="297"/>
      <c r="AP442" s="297"/>
      <c r="AQ442" s="305"/>
      <c r="AR442" s="305"/>
      <c r="AS442" s="296"/>
      <c r="AT442" s="305"/>
      <c r="AU442" s="305"/>
      <c r="AV442" s="305"/>
      <c r="AW442" s="305"/>
      <c r="AX442" s="375"/>
    </row>
    <row r="443" spans="36:50" x14ac:dyDescent="0.25">
      <c r="AJ443" s="301"/>
      <c r="AK443" s="297"/>
      <c r="AL443" s="297"/>
      <c r="AM443" s="296"/>
      <c r="AN443" s="294"/>
      <c r="AO443" s="297"/>
      <c r="AP443" s="297"/>
      <c r="AQ443" s="305"/>
      <c r="AR443" s="305"/>
      <c r="AS443" s="296"/>
      <c r="AT443" s="305"/>
      <c r="AU443" s="305"/>
      <c r="AV443" s="305"/>
      <c r="AW443" s="305"/>
      <c r="AX443" s="375"/>
    </row>
    <row r="444" spans="36:50" x14ac:dyDescent="0.25">
      <c r="AJ444" s="301"/>
      <c r="AK444" s="297"/>
      <c r="AL444" s="297"/>
      <c r="AM444" s="296"/>
      <c r="AN444" s="294"/>
      <c r="AO444" s="297"/>
      <c r="AP444" s="297"/>
      <c r="AQ444" s="305"/>
      <c r="AR444" s="305"/>
      <c r="AS444" s="296"/>
      <c r="AT444" s="305"/>
      <c r="AU444" s="305"/>
      <c r="AV444" s="305"/>
      <c r="AW444" s="305"/>
      <c r="AX444" s="375"/>
    </row>
    <row r="445" spans="36:50" x14ac:dyDescent="0.25">
      <c r="AJ445" s="301"/>
      <c r="AK445" s="297"/>
      <c r="AL445" s="297"/>
      <c r="AM445" s="296"/>
      <c r="AN445" s="294"/>
      <c r="AO445" s="297"/>
      <c r="AP445" s="297"/>
      <c r="AQ445" s="305"/>
      <c r="AR445" s="305"/>
      <c r="AS445" s="296"/>
      <c r="AT445" s="305"/>
      <c r="AU445" s="305"/>
      <c r="AV445" s="305"/>
      <c r="AW445" s="305"/>
      <c r="AX445" s="375"/>
    </row>
    <row r="446" spans="36:50" x14ac:dyDescent="0.25">
      <c r="AJ446" s="301"/>
      <c r="AK446" s="297"/>
      <c r="AL446" s="297"/>
      <c r="AM446" s="296"/>
      <c r="AN446" s="294"/>
      <c r="AO446" s="297"/>
      <c r="AP446" s="297"/>
      <c r="AQ446" s="305"/>
      <c r="AR446" s="305"/>
      <c r="AS446" s="296"/>
      <c r="AT446" s="305"/>
      <c r="AU446" s="305"/>
      <c r="AV446" s="305"/>
      <c r="AW446" s="305"/>
      <c r="AX446" s="375"/>
    </row>
    <row r="447" spans="36:50" x14ac:dyDescent="0.25">
      <c r="AJ447" s="301"/>
      <c r="AK447" s="297"/>
      <c r="AL447" s="297"/>
      <c r="AM447" s="296"/>
      <c r="AN447" s="294"/>
      <c r="AO447" s="297"/>
      <c r="AP447" s="297"/>
      <c r="AQ447" s="305"/>
      <c r="AR447" s="305"/>
      <c r="AS447" s="296"/>
      <c r="AT447" s="305"/>
      <c r="AU447" s="305"/>
      <c r="AV447" s="305"/>
      <c r="AW447" s="305"/>
      <c r="AX447" s="375"/>
    </row>
    <row r="448" spans="36:50" x14ac:dyDescent="0.25">
      <c r="AJ448" s="301"/>
      <c r="AK448" s="297"/>
      <c r="AL448" s="297"/>
      <c r="AM448" s="296"/>
      <c r="AN448" s="294"/>
      <c r="AO448" s="297"/>
      <c r="AP448" s="297"/>
      <c r="AQ448" s="305"/>
      <c r="AR448" s="305"/>
      <c r="AS448" s="296"/>
      <c r="AT448" s="305"/>
      <c r="AU448" s="305"/>
      <c r="AV448" s="305"/>
      <c r="AW448" s="305"/>
      <c r="AX448" s="375"/>
    </row>
    <row r="449" spans="36:50" x14ac:dyDescent="0.25">
      <c r="AJ449" s="301"/>
      <c r="AK449" s="297"/>
      <c r="AL449" s="297"/>
      <c r="AM449" s="296"/>
      <c r="AN449" s="294"/>
      <c r="AO449" s="297"/>
      <c r="AP449" s="297"/>
      <c r="AQ449" s="305"/>
      <c r="AR449" s="305"/>
      <c r="AS449" s="296"/>
      <c r="AT449" s="305"/>
      <c r="AU449" s="305"/>
      <c r="AV449" s="305"/>
      <c r="AW449" s="305"/>
      <c r="AX449" s="375"/>
    </row>
    <row r="450" spans="36:50" x14ac:dyDescent="0.25">
      <c r="AJ450" s="301"/>
      <c r="AK450" s="297"/>
      <c r="AL450" s="297"/>
      <c r="AM450" s="296"/>
      <c r="AN450" s="294"/>
      <c r="AO450" s="297"/>
      <c r="AP450" s="297"/>
      <c r="AQ450" s="305"/>
      <c r="AR450" s="305"/>
      <c r="AS450" s="296"/>
      <c r="AT450" s="305"/>
      <c r="AU450" s="305"/>
      <c r="AV450" s="305"/>
      <c r="AW450" s="305"/>
      <c r="AX450" s="375"/>
    </row>
    <row r="451" spans="36:50" x14ac:dyDescent="0.25">
      <c r="AJ451" s="301"/>
      <c r="AK451" s="297"/>
      <c r="AL451" s="297"/>
      <c r="AM451" s="296"/>
      <c r="AN451" s="294"/>
      <c r="AO451" s="297"/>
      <c r="AP451" s="297"/>
      <c r="AQ451" s="305"/>
      <c r="AR451" s="305"/>
      <c r="AS451" s="296"/>
      <c r="AT451" s="305"/>
      <c r="AU451" s="305"/>
      <c r="AV451" s="305"/>
      <c r="AW451" s="305"/>
      <c r="AX451" s="375"/>
    </row>
    <row r="452" spans="36:50" x14ac:dyDescent="0.25">
      <c r="AJ452" s="301"/>
      <c r="AK452" s="297"/>
      <c r="AL452" s="297"/>
      <c r="AM452" s="296"/>
      <c r="AN452" s="294"/>
      <c r="AO452" s="297"/>
      <c r="AP452" s="297"/>
      <c r="AQ452" s="305"/>
      <c r="AR452" s="305"/>
      <c r="AS452" s="296"/>
      <c r="AT452" s="305"/>
      <c r="AU452" s="305"/>
      <c r="AV452" s="305"/>
      <c r="AW452" s="305"/>
      <c r="AX452" s="375"/>
    </row>
    <row r="453" spans="36:50" x14ac:dyDescent="0.25">
      <c r="AJ453" s="301"/>
      <c r="AK453" s="297"/>
      <c r="AL453" s="297"/>
      <c r="AM453" s="296"/>
      <c r="AN453" s="294"/>
      <c r="AO453" s="297"/>
      <c r="AP453" s="297"/>
      <c r="AQ453" s="305"/>
      <c r="AR453" s="305"/>
      <c r="AS453" s="296"/>
      <c r="AT453" s="305"/>
      <c r="AU453" s="305"/>
      <c r="AV453" s="305"/>
      <c r="AW453" s="305"/>
      <c r="AX453" s="375"/>
    </row>
    <row r="454" spans="36:50" x14ac:dyDescent="0.25">
      <c r="AJ454" s="301"/>
      <c r="AK454" s="297"/>
      <c r="AL454" s="297"/>
      <c r="AM454" s="296"/>
      <c r="AN454" s="294"/>
      <c r="AO454" s="297"/>
      <c r="AP454" s="297"/>
      <c r="AQ454" s="305"/>
      <c r="AR454" s="305"/>
      <c r="AS454" s="296"/>
      <c r="AT454" s="305"/>
      <c r="AU454" s="305"/>
      <c r="AV454" s="305"/>
      <c r="AW454" s="305"/>
      <c r="AX454" s="375"/>
    </row>
    <row r="455" spans="36:50" x14ac:dyDescent="0.25">
      <c r="AJ455" s="301"/>
      <c r="AK455" s="297"/>
      <c r="AL455" s="297"/>
      <c r="AM455" s="296"/>
      <c r="AN455" s="294"/>
      <c r="AO455" s="297"/>
      <c r="AP455" s="297"/>
      <c r="AQ455" s="305"/>
      <c r="AR455" s="305"/>
      <c r="AS455" s="296"/>
      <c r="AT455" s="305"/>
      <c r="AU455" s="305"/>
      <c r="AV455" s="305"/>
      <c r="AW455" s="305"/>
      <c r="AX455" s="375"/>
    </row>
    <row r="456" spans="36:50" x14ac:dyDescent="0.25">
      <c r="AJ456" s="301"/>
      <c r="AK456" s="297"/>
      <c r="AL456" s="297"/>
      <c r="AM456" s="296"/>
      <c r="AN456" s="294"/>
      <c r="AO456" s="297"/>
      <c r="AP456" s="297"/>
      <c r="AQ456" s="305"/>
      <c r="AR456" s="305"/>
      <c r="AS456" s="296"/>
      <c r="AT456" s="305"/>
      <c r="AU456" s="305"/>
      <c r="AV456" s="305"/>
      <c r="AW456" s="305"/>
      <c r="AX456" s="375"/>
    </row>
    <row r="457" spans="36:50" x14ac:dyDescent="0.25">
      <c r="AJ457" s="301"/>
      <c r="AK457" s="297"/>
      <c r="AL457" s="297"/>
      <c r="AM457" s="296"/>
      <c r="AN457" s="294"/>
      <c r="AO457" s="297"/>
      <c r="AP457" s="297"/>
      <c r="AQ457" s="305"/>
      <c r="AR457" s="305"/>
      <c r="AS457" s="296"/>
      <c r="AT457" s="305"/>
      <c r="AU457" s="305"/>
      <c r="AV457" s="305"/>
      <c r="AW457" s="305"/>
      <c r="AX457" s="375"/>
    </row>
    <row r="458" spans="36:50" x14ac:dyDescent="0.25">
      <c r="AJ458" s="301"/>
      <c r="AK458" s="297"/>
      <c r="AL458" s="297"/>
      <c r="AM458" s="296"/>
      <c r="AN458" s="294"/>
      <c r="AO458" s="297"/>
      <c r="AP458" s="297"/>
      <c r="AQ458" s="305"/>
      <c r="AR458" s="305"/>
      <c r="AS458" s="296"/>
      <c r="AT458" s="305"/>
      <c r="AU458" s="305"/>
      <c r="AV458" s="305"/>
      <c r="AW458" s="305"/>
      <c r="AX458" s="375"/>
    </row>
    <row r="459" spans="36:50" x14ac:dyDescent="0.25">
      <c r="AJ459" s="301"/>
      <c r="AK459" s="297"/>
      <c r="AL459" s="297"/>
      <c r="AM459" s="296"/>
      <c r="AN459" s="294"/>
      <c r="AO459" s="297"/>
      <c r="AP459" s="297"/>
      <c r="AQ459" s="305"/>
      <c r="AR459" s="305"/>
      <c r="AS459" s="296"/>
      <c r="AT459" s="305"/>
      <c r="AU459" s="305"/>
      <c r="AV459" s="305"/>
      <c r="AW459" s="305"/>
      <c r="AX459" s="375"/>
    </row>
    <row r="460" spans="36:50" x14ac:dyDescent="0.25">
      <c r="AJ460" s="301"/>
      <c r="AK460" s="297"/>
      <c r="AL460" s="297"/>
      <c r="AM460" s="296"/>
      <c r="AN460" s="294"/>
      <c r="AO460" s="297"/>
      <c r="AP460" s="297"/>
      <c r="AQ460" s="305"/>
      <c r="AR460" s="305"/>
      <c r="AS460" s="296"/>
      <c r="AT460" s="305"/>
      <c r="AU460" s="305"/>
      <c r="AV460" s="305"/>
      <c r="AW460" s="305"/>
      <c r="AX460" s="375"/>
    </row>
    <row r="461" spans="36:50" x14ac:dyDescent="0.25">
      <c r="AJ461" s="301"/>
      <c r="AK461" s="297"/>
      <c r="AL461" s="297"/>
      <c r="AM461" s="296"/>
      <c r="AN461" s="294"/>
      <c r="AO461" s="297"/>
      <c r="AP461" s="297"/>
      <c r="AQ461" s="305"/>
      <c r="AR461" s="305"/>
      <c r="AS461" s="296"/>
      <c r="AT461" s="305"/>
      <c r="AU461" s="305"/>
      <c r="AV461" s="305"/>
      <c r="AW461" s="305"/>
      <c r="AX461" s="375"/>
    </row>
    <row r="462" spans="36:50" x14ac:dyDescent="0.25">
      <c r="AJ462" s="301"/>
      <c r="AK462" s="297"/>
      <c r="AL462" s="297"/>
      <c r="AM462" s="296"/>
      <c r="AN462" s="294"/>
      <c r="AO462" s="297"/>
      <c r="AP462" s="297"/>
      <c r="AQ462" s="305"/>
      <c r="AR462" s="305"/>
      <c r="AS462" s="296"/>
      <c r="AT462" s="305"/>
      <c r="AU462" s="305"/>
      <c r="AV462" s="305"/>
      <c r="AW462" s="305"/>
      <c r="AX462" s="375"/>
    </row>
    <row r="463" spans="36:50" x14ac:dyDescent="0.25">
      <c r="AJ463" s="301"/>
      <c r="AK463" s="297"/>
      <c r="AL463" s="297"/>
      <c r="AM463" s="296"/>
      <c r="AN463" s="294"/>
      <c r="AO463" s="297"/>
      <c r="AP463" s="297"/>
      <c r="AQ463" s="305"/>
      <c r="AR463" s="305"/>
      <c r="AS463" s="296"/>
      <c r="AT463" s="305"/>
      <c r="AU463" s="305"/>
      <c r="AV463" s="305"/>
      <c r="AW463" s="305"/>
      <c r="AX463" s="375"/>
    </row>
    <row r="464" spans="36:50" x14ac:dyDescent="0.25">
      <c r="AJ464" s="301"/>
      <c r="AK464" s="297"/>
      <c r="AL464" s="297"/>
      <c r="AM464" s="296"/>
      <c r="AN464" s="294"/>
      <c r="AO464" s="297"/>
      <c r="AP464" s="297"/>
      <c r="AQ464" s="305"/>
      <c r="AR464" s="305"/>
      <c r="AS464" s="296"/>
      <c r="AT464" s="305"/>
      <c r="AU464" s="305"/>
      <c r="AV464" s="305"/>
      <c r="AW464" s="305"/>
      <c r="AX464" s="375"/>
    </row>
    <row r="465" spans="36:50" x14ac:dyDescent="0.25">
      <c r="AJ465" s="301"/>
      <c r="AK465" s="297"/>
      <c r="AL465" s="297"/>
      <c r="AM465" s="296"/>
      <c r="AN465" s="294"/>
      <c r="AO465" s="297"/>
      <c r="AP465" s="297"/>
      <c r="AQ465" s="305"/>
      <c r="AR465" s="305"/>
      <c r="AS465" s="296"/>
      <c r="AT465" s="305"/>
      <c r="AU465" s="305"/>
      <c r="AV465" s="305"/>
      <c r="AW465" s="305"/>
      <c r="AX465" s="375"/>
    </row>
    <row r="466" spans="36:50" x14ac:dyDescent="0.25">
      <c r="AJ466" s="301"/>
      <c r="AK466" s="297"/>
      <c r="AL466" s="297"/>
      <c r="AM466" s="296"/>
      <c r="AN466" s="294"/>
      <c r="AO466" s="297"/>
      <c r="AP466" s="297"/>
      <c r="AQ466" s="305"/>
      <c r="AR466" s="305"/>
      <c r="AS466" s="296"/>
      <c r="AT466" s="305"/>
      <c r="AU466" s="305"/>
      <c r="AV466" s="305"/>
      <c r="AW466" s="305"/>
      <c r="AX466" s="375"/>
    </row>
    <row r="467" spans="36:50" x14ac:dyDescent="0.25">
      <c r="AJ467" s="301"/>
      <c r="AK467" s="297"/>
      <c r="AL467" s="297"/>
      <c r="AM467" s="296"/>
      <c r="AN467" s="294"/>
      <c r="AO467" s="297"/>
      <c r="AP467" s="297"/>
      <c r="AQ467" s="305"/>
      <c r="AR467" s="305"/>
      <c r="AS467" s="296"/>
      <c r="AT467" s="305"/>
      <c r="AU467" s="305"/>
      <c r="AV467" s="305"/>
      <c r="AW467" s="305"/>
      <c r="AX467" s="375"/>
    </row>
    <row r="468" spans="36:50" x14ac:dyDescent="0.25">
      <c r="AJ468" s="301"/>
      <c r="AK468" s="297"/>
      <c r="AL468" s="297"/>
      <c r="AM468" s="296"/>
      <c r="AN468" s="294"/>
      <c r="AO468" s="297"/>
      <c r="AP468" s="297"/>
      <c r="AQ468" s="305"/>
      <c r="AR468" s="305"/>
      <c r="AS468" s="296"/>
      <c r="AT468" s="305"/>
      <c r="AU468" s="305"/>
      <c r="AV468" s="305"/>
      <c r="AW468" s="305"/>
      <c r="AX468" s="375"/>
    </row>
    <row r="469" spans="36:50" x14ac:dyDescent="0.25">
      <c r="AJ469" s="301"/>
      <c r="AK469" s="297"/>
      <c r="AL469" s="297"/>
      <c r="AM469" s="296"/>
      <c r="AN469" s="294"/>
      <c r="AO469" s="297"/>
      <c r="AP469" s="297"/>
      <c r="AQ469" s="305"/>
      <c r="AR469" s="305"/>
      <c r="AS469" s="296"/>
      <c r="AT469" s="305"/>
      <c r="AU469" s="305"/>
      <c r="AV469" s="305"/>
      <c r="AW469" s="305"/>
      <c r="AX469" s="375"/>
    </row>
    <row r="470" spans="36:50" x14ac:dyDescent="0.25">
      <c r="AJ470" s="301"/>
      <c r="AK470" s="297"/>
      <c r="AL470" s="297"/>
      <c r="AM470" s="296"/>
      <c r="AN470" s="294"/>
      <c r="AO470" s="297"/>
      <c r="AP470" s="297"/>
      <c r="AQ470" s="305"/>
      <c r="AR470" s="305"/>
      <c r="AS470" s="296"/>
      <c r="AT470" s="305"/>
      <c r="AU470" s="305"/>
      <c r="AV470" s="305"/>
      <c r="AW470" s="305"/>
      <c r="AX470" s="375"/>
    </row>
    <row r="471" spans="36:50" x14ac:dyDescent="0.25">
      <c r="AJ471" s="301"/>
      <c r="AK471" s="297"/>
      <c r="AL471" s="297"/>
      <c r="AM471" s="296"/>
      <c r="AN471" s="294"/>
      <c r="AO471" s="297"/>
      <c r="AP471" s="297"/>
      <c r="AQ471" s="305"/>
      <c r="AR471" s="305"/>
      <c r="AS471" s="296"/>
      <c r="AT471" s="305"/>
      <c r="AU471" s="305"/>
      <c r="AV471" s="305"/>
      <c r="AW471" s="305"/>
      <c r="AX471" s="375"/>
    </row>
    <row r="472" spans="36:50" x14ac:dyDescent="0.25">
      <c r="AJ472" s="301"/>
      <c r="AK472" s="297"/>
      <c r="AL472" s="297"/>
      <c r="AM472" s="296"/>
      <c r="AN472" s="294"/>
      <c r="AO472" s="297"/>
      <c r="AP472" s="297"/>
      <c r="AQ472" s="305"/>
      <c r="AR472" s="305"/>
      <c r="AS472" s="296"/>
      <c r="AT472" s="305"/>
      <c r="AU472" s="305"/>
      <c r="AV472" s="305"/>
      <c r="AW472" s="305"/>
      <c r="AX472" s="375"/>
    </row>
    <row r="473" spans="36:50" x14ac:dyDescent="0.25">
      <c r="AJ473" s="301"/>
      <c r="AK473" s="297"/>
      <c r="AL473" s="297"/>
      <c r="AM473" s="296"/>
      <c r="AN473" s="294"/>
      <c r="AO473" s="297"/>
      <c r="AP473" s="297"/>
      <c r="AQ473" s="305"/>
      <c r="AR473" s="305"/>
      <c r="AS473" s="296"/>
      <c r="AT473" s="305"/>
      <c r="AU473" s="305"/>
      <c r="AV473" s="305"/>
      <c r="AW473" s="305"/>
      <c r="AX473" s="375"/>
    </row>
    <row r="474" spans="36:50" x14ac:dyDescent="0.25">
      <c r="AJ474" s="301"/>
      <c r="AK474" s="297"/>
      <c r="AL474" s="297"/>
      <c r="AM474" s="296"/>
      <c r="AN474" s="294"/>
      <c r="AO474" s="297"/>
      <c r="AP474" s="297"/>
      <c r="AQ474" s="305"/>
      <c r="AR474" s="305"/>
      <c r="AS474" s="296"/>
      <c r="AT474" s="305"/>
      <c r="AU474" s="305"/>
      <c r="AV474" s="305"/>
      <c r="AW474" s="305"/>
      <c r="AX474" s="375"/>
    </row>
    <row r="475" spans="36:50" x14ac:dyDescent="0.25">
      <c r="AJ475" s="301"/>
      <c r="AK475" s="297"/>
      <c r="AL475" s="297"/>
      <c r="AM475" s="296"/>
      <c r="AN475" s="294"/>
      <c r="AO475" s="297"/>
      <c r="AP475" s="297"/>
      <c r="AQ475" s="305"/>
      <c r="AR475" s="305"/>
      <c r="AS475" s="296"/>
      <c r="AT475" s="305"/>
      <c r="AU475" s="305"/>
      <c r="AV475" s="305"/>
      <c r="AW475" s="305"/>
      <c r="AX475" s="375"/>
    </row>
    <row r="476" spans="36:50" x14ac:dyDescent="0.25">
      <c r="AJ476" s="301"/>
      <c r="AK476" s="297"/>
      <c r="AL476" s="297"/>
      <c r="AM476" s="296"/>
      <c r="AN476" s="294"/>
      <c r="AO476" s="297"/>
      <c r="AP476" s="297"/>
      <c r="AQ476" s="305"/>
      <c r="AR476" s="305"/>
      <c r="AS476" s="296"/>
      <c r="AT476" s="305"/>
      <c r="AU476" s="305"/>
      <c r="AV476" s="305"/>
      <c r="AW476" s="305"/>
      <c r="AX476" s="375"/>
    </row>
    <row r="477" spans="36:50" x14ac:dyDescent="0.25">
      <c r="AJ477" s="301"/>
      <c r="AK477" s="297"/>
      <c r="AL477" s="297"/>
      <c r="AM477" s="296"/>
      <c r="AN477" s="294"/>
      <c r="AO477" s="297"/>
      <c r="AP477" s="297"/>
      <c r="AQ477" s="305"/>
      <c r="AR477" s="305"/>
      <c r="AS477" s="296"/>
      <c r="AT477" s="305"/>
      <c r="AU477" s="305"/>
      <c r="AV477" s="305"/>
      <c r="AW477" s="305"/>
      <c r="AX477" s="375"/>
    </row>
    <row r="478" spans="36:50" x14ac:dyDescent="0.25">
      <c r="AJ478" s="301"/>
      <c r="AK478" s="297"/>
      <c r="AL478" s="297"/>
      <c r="AM478" s="296"/>
      <c r="AN478" s="294"/>
      <c r="AO478" s="297"/>
      <c r="AP478" s="297"/>
      <c r="AQ478" s="305"/>
      <c r="AR478" s="305"/>
      <c r="AS478" s="296"/>
      <c r="AT478" s="305"/>
      <c r="AU478" s="305"/>
      <c r="AV478" s="305"/>
      <c r="AW478" s="305"/>
      <c r="AX478" s="375"/>
    </row>
    <row r="479" spans="36:50" x14ac:dyDescent="0.25">
      <c r="AJ479" s="301"/>
      <c r="AK479" s="297"/>
      <c r="AL479" s="297"/>
      <c r="AM479" s="296"/>
      <c r="AN479" s="294"/>
      <c r="AO479" s="297"/>
      <c r="AP479" s="297"/>
      <c r="AQ479" s="305"/>
      <c r="AR479" s="305"/>
      <c r="AS479" s="296"/>
      <c r="AT479" s="305"/>
      <c r="AU479" s="305"/>
      <c r="AV479" s="305"/>
      <c r="AW479" s="305"/>
      <c r="AX479" s="375"/>
    </row>
    <row r="480" spans="36:50" x14ac:dyDescent="0.25">
      <c r="AJ480" s="301"/>
      <c r="AK480" s="297"/>
      <c r="AL480" s="297"/>
      <c r="AM480" s="296"/>
      <c r="AN480" s="294"/>
      <c r="AO480" s="297"/>
      <c r="AP480" s="297"/>
      <c r="AQ480" s="305"/>
      <c r="AR480" s="305"/>
      <c r="AS480" s="296"/>
      <c r="AT480" s="305"/>
      <c r="AU480" s="305"/>
      <c r="AV480" s="305"/>
      <c r="AW480" s="305"/>
      <c r="AX480" s="375"/>
    </row>
    <row r="481" spans="36:50" x14ac:dyDescent="0.25">
      <c r="AJ481" s="301"/>
      <c r="AK481" s="297"/>
      <c r="AL481" s="297"/>
      <c r="AM481" s="296"/>
      <c r="AN481" s="294"/>
      <c r="AO481" s="297"/>
      <c r="AP481" s="297"/>
      <c r="AQ481" s="305"/>
      <c r="AR481" s="305"/>
      <c r="AS481" s="296"/>
      <c r="AT481" s="305"/>
      <c r="AU481" s="305"/>
      <c r="AV481" s="305"/>
      <c r="AW481" s="305"/>
      <c r="AX481" s="375"/>
    </row>
    <row r="482" spans="36:50" x14ac:dyDescent="0.25">
      <c r="AJ482" s="301"/>
      <c r="AK482" s="297"/>
      <c r="AL482" s="297"/>
      <c r="AM482" s="296"/>
      <c r="AN482" s="294"/>
      <c r="AO482" s="297"/>
      <c r="AP482" s="297"/>
      <c r="AQ482" s="305"/>
      <c r="AR482" s="305"/>
      <c r="AS482" s="296"/>
      <c r="AT482" s="305"/>
      <c r="AU482" s="305"/>
      <c r="AV482" s="305"/>
      <c r="AW482" s="305"/>
      <c r="AX482" s="376"/>
    </row>
    <row r="483" spans="36:50" x14ac:dyDescent="0.25">
      <c r="AJ483" s="301"/>
      <c r="AK483" s="297"/>
      <c r="AL483" s="297"/>
      <c r="AM483" s="296"/>
      <c r="AN483" s="294"/>
      <c r="AO483" s="297"/>
      <c r="AP483" s="297"/>
      <c r="AQ483" s="305"/>
      <c r="AR483" s="305"/>
      <c r="AS483" s="296"/>
      <c r="AT483" s="305"/>
      <c r="AU483" s="305"/>
      <c r="AV483" s="305"/>
      <c r="AW483" s="305"/>
      <c r="AX483" s="375"/>
    </row>
    <row r="484" spans="36:50" x14ac:dyDescent="0.25">
      <c r="AJ484" s="301"/>
      <c r="AK484" s="297"/>
      <c r="AL484" s="297"/>
      <c r="AM484" s="296"/>
      <c r="AN484" s="294"/>
      <c r="AO484" s="297"/>
      <c r="AP484" s="297"/>
      <c r="AQ484" s="305"/>
      <c r="AR484" s="305"/>
      <c r="AS484" s="296"/>
      <c r="AT484" s="305"/>
      <c r="AU484" s="305"/>
      <c r="AV484" s="305"/>
      <c r="AW484" s="305"/>
      <c r="AX484" s="375"/>
    </row>
    <row r="485" spans="36:50" x14ac:dyDescent="0.25">
      <c r="AJ485" s="301"/>
      <c r="AK485" s="297"/>
      <c r="AL485" s="297"/>
      <c r="AM485" s="296"/>
      <c r="AN485" s="294"/>
      <c r="AO485" s="297"/>
      <c r="AP485" s="297"/>
      <c r="AQ485" s="305"/>
      <c r="AR485" s="305"/>
      <c r="AS485" s="296"/>
      <c r="AT485" s="305"/>
      <c r="AU485" s="305"/>
      <c r="AV485" s="305"/>
      <c r="AW485" s="305"/>
      <c r="AX485" s="375"/>
    </row>
    <row r="486" spans="36:50" x14ac:dyDescent="0.25">
      <c r="AJ486" s="301"/>
      <c r="AK486" s="297"/>
      <c r="AL486" s="297"/>
      <c r="AM486" s="296"/>
      <c r="AN486" s="294"/>
      <c r="AO486" s="297"/>
      <c r="AP486" s="297"/>
      <c r="AQ486" s="305"/>
      <c r="AR486" s="305"/>
      <c r="AS486" s="296"/>
      <c r="AT486" s="305"/>
      <c r="AU486" s="305"/>
      <c r="AV486" s="305"/>
      <c r="AW486" s="305"/>
      <c r="AX486" s="375"/>
    </row>
    <row r="487" spans="36:50" x14ac:dyDescent="0.25">
      <c r="AJ487" s="301"/>
      <c r="AK487" s="297"/>
      <c r="AL487" s="297"/>
      <c r="AM487" s="296"/>
      <c r="AN487" s="294"/>
      <c r="AO487" s="297"/>
      <c r="AP487" s="297"/>
      <c r="AQ487" s="305"/>
      <c r="AR487" s="305"/>
      <c r="AS487" s="296"/>
      <c r="AT487" s="305"/>
      <c r="AU487" s="305"/>
      <c r="AV487" s="305"/>
      <c r="AW487" s="305"/>
      <c r="AX487" s="375"/>
    </row>
    <row r="488" spans="36:50" x14ac:dyDescent="0.25">
      <c r="AJ488" s="301"/>
      <c r="AK488" s="297"/>
      <c r="AL488" s="297"/>
      <c r="AM488" s="296"/>
      <c r="AN488" s="294"/>
      <c r="AO488" s="297"/>
      <c r="AP488" s="297"/>
      <c r="AQ488" s="305"/>
      <c r="AR488" s="305"/>
      <c r="AS488" s="296"/>
      <c r="AT488" s="305"/>
      <c r="AU488" s="305"/>
      <c r="AV488" s="305"/>
      <c r="AW488" s="305"/>
      <c r="AX488" s="375"/>
    </row>
    <row r="489" spans="36:50" x14ac:dyDescent="0.25">
      <c r="AJ489" s="301"/>
      <c r="AK489" s="297"/>
      <c r="AL489" s="297"/>
      <c r="AM489" s="296"/>
      <c r="AN489" s="294"/>
      <c r="AO489" s="297"/>
      <c r="AP489" s="297"/>
      <c r="AQ489" s="305"/>
      <c r="AR489" s="305"/>
      <c r="AS489" s="296"/>
      <c r="AT489" s="305"/>
      <c r="AU489" s="305"/>
      <c r="AV489" s="305"/>
      <c r="AW489" s="305"/>
      <c r="AX489" s="375"/>
    </row>
    <row r="490" spans="36:50" x14ac:dyDescent="0.25">
      <c r="AJ490" s="301"/>
      <c r="AK490" s="297"/>
      <c r="AL490" s="297"/>
      <c r="AM490" s="296"/>
      <c r="AN490" s="294"/>
      <c r="AO490" s="297"/>
      <c r="AP490" s="297"/>
      <c r="AQ490" s="305"/>
      <c r="AR490" s="305"/>
      <c r="AS490" s="296"/>
      <c r="AT490" s="305"/>
      <c r="AU490" s="305"/>
      <c r="AV490" s="305"/>
      <c r="AW490" s="305"/>
      <c r="AX490" s="375"/>
    </row>
    <row r="491" spans="36:50" x14ac:dyDescent="0.25">
      <c r="AJ491" s="301"/>
      <c r="AK491" s="297"/>
      <c r="AL491" s="297"/>
      <c r="AM491" s="296"/>
      <c r="AN491" s="294"/>
      <c r="AO491" s="297"/>
      <c r="AP491" s="297"/>
      <c r="AQ491" s="305"/>
      <c r="AR491" s="305"/>
      <c r="AS491" s="296"/>
      <c r="AT491" s="305"/>
      <c r="AU491" s="305"/>
      <c r="AV491" s="305"/>
      <c r="AW491" s="305"/>
      <c r="AX491" s="375"/>
    </row>
    <row r="492" spans="36:50" x14ac:dyDescent="0.25">
      <c r="AJ492" s="301"/>
      <c r="AK492" s="297"/>
      <c r="AL492" s="297"/>
      <c r="AM492" s="296"/>
      <c r="AN492" s="294"/>
      <c r="AO492" s="297"/>
      <c r="AP492" s="297"/>
      <c r="AQ492" s="305"/>
      <c r="AR492" s="305"/>
      <c r="AS492" s="296"/>
      <c r="AT492" s="305"/>
      <c r="AU492" s="305"/>
      <c r="AV492" s="305"/>
      <c r="AW492" s="305"/>
      <c r="AX492" s="375"/>
    </row>
    <row r="493" spans="36:50" x14ac:dyDescent="0.25">
      <c r="AJ493" s="301"/>
      <c r="AK493" s="297"/>
      <c r="AL493" s="297"/>
      <c r="AM493" s="296"/>
      <c r="AN493" s="294"/>
      <c r="AO493" s="297"/>
      <c r="AP493" s="297"/>
      <c r="AQ493" s="305"/>
      <c r="AR493" s="305"/>
      <c r="AS493" s="296"/>
      <c r="AT493" s="305"/>
      <c r="AU493" s="305"/>
      <c r="AV493" s="305"/>
      <c r="AW493" s="305"/>
      <c r="AX493" s="375"/>
    </row>
    <row r="494" spans="36:50" x14ac:dyDescent="0.25">
      <c r="AJ494" s="301"/>
      <c r="AK494" s="297"/>
      <c r="AL494" s="297"/>
      <c r="AM494" s="296"/>
      <c r="AN494" s="294"/>
      <c r="AO494" s="297"/>
      <c r="AP494" s="297"/>
      <c r="AQ494" s="305"/>
      <c r="AR494" s="305"/>
      <c r="AS494" s="296"/>
      <c r="AT494" s="305"/>
      <c r="AU494" s="305"/>
      <c r="AV494" s="305"/>
      <c r="AW494" s="305"/>
      <c r="AX494" s="375"/>
    </row>
    <row r="495" spans="36:50" x14ac:dyDescent="0.25">
      <c r="AJ495" s="301"/>
      <c r="AK495" s="297"/>
      <c r="AL495" s="297"/>
      <c r="AM495" s="296"/>
      <c r="AN495" s="294"/>
      <c r="AO495" s="297"/>
      <c r="AP495" s="297"/>
      <c r="AQ495" s="305"/>
      <c r="AR495" s="305"/>
      <c r="AS495" s="296"/>
      <c r="AT495" s="305"/>
      <c r="AU495" s="305"/>
      <c r="AV495" s="305"/>
      <c r="AW495" s="305"/>
      <c r="AX495" s="375"/>
    </row>
    <row r="496" spans="36:50" x14ac:dyDescent="0.25">
      <c r="AJ496" s="301"/>
      <c r="AK496" s="297"/>
      <c r="AL496" s="297"/>
      <c r="AM496" s="296"/>
      <c r="AN496" s="294"/>
      <c r="AO496" s="297"/>
      <c r="AP496" s="297"/>
      <c r="AQ496" s="305"/>
      <c r="AR496" s="305"/>
      <c r="AS496" s="296"/>
      <c r="AT496" s="305"/>
      <c r="AU496" s="305"/>
      <c r="AV496" s="305"/>
      <c r="AW496" s="305"/>
      <c r="AX496" s="375"/>
    </row>
    <row r="497" spans="36:50" x14ac:dyDescent="0.25">
      <c r="AJ497" s="301"/>
      <c r="AK497" s="297"/>
      <c r="AL497" s="297"/>
      <c r="AM497" s="296"/>
      <c r="AN497" s="294"/>
      <c r="AO497" s="297"/>
      <c r="AP497" s="297"/>
      <c r="AQ497" s="305"/>
      <c r="AR497" s="305"/>
      <c r="AS497" s="296"/>
      <c r="AT497" s="305"/>
      <c r="AU497" s="305"/>
      <c r="AV497" s="305"/>
      <c r="AW497" s="305"/>
      <c r="AX497" s="375"/>
    </row>
    <row r="498" spans="36:50" x14ac:dyDescent="0.25">
      <c r="AJ498" s="301"/>
      <c r="AK498" s="297"/>
      <c r="AL498" s="297"/>
      <c r="AM498" s="296"/>
      <c r="AN498" s="294"/>
      <c r="AO498" s="297"/>
      <c r="AP498" s="297"/>
      <c r="AQ498" s="305"/>
      <c r="AR498" s="305"/>
      <c r="AS498" s="296"/>
      <c r="AT498" s="305"/>
      <c r="AU498" s="305"/>
      <c r="AV498" s="305"/>
      <c r="AW498" s="305"/>
      <c r="AX498" s="375"/>
    </row>
    <row r="499" spans="36:50" x14ac:dyDescent="0.25">
      <c r="AJ499" s="301"/>
      <c r="AK499" s="297"/>
      <c r="AL499" s="297"/>
      <c r="AM499" s="296"/>
      <c r="AN499" s="294"/>
      <c r="AO499" s="297"/>
      <c r="AP499" s="297"/>
      <c r="AQ499" s="305"/>
      <c r="AR499" s="305"/>
      <c r="AS499" s="296"/>
      <c r="AT499" s="305"/>
      <c r="AU499" s="305"/>
      <c r="AV499" s="305"/>
      <c r="AW499" s="305"/>
      <c r="AX499" s="375"/>
    </row>
    <row r="500" spans="36:50" x14ac:dyDescent="0.25">
      <c r="AJ500" s="301"/>
      <c r="AK500" s="297"/>
      <c r="AL500" s="297"/>
      <c r="AM500" s="296"/>
      <c r="AN500" s="294"/>
      <c r="AO500" s="297"/>
      <c r="AP500" s="297"/>
      <c r="AQ500" s="305"/>
      <c r="AR500" s="305"/>
      <c r="AS500" s="296"/>
      <c r="AT500" s="305"/>
      <c r="AU500" s="305"/>
      <c r="AV500" s="305"/>
      <c r="AW500" s="305"/>
      <c r="AX500" s="375"/>
    </row>
    <row r="501" spans="36:50" x14ac:dyDescent="0.25">
      <c r="AJ501" s="301"/>
      <c r="AK501" s="297"/>
      <c r="AL501" s="297"/>
      <c r="AM501" s="296"/>
      <c r="AN501" s="294"/>
      <c r="AO501" s="297"/>
      <c r="AP501" s="297"/>
      <c r="AQ501" s="305"/>
      <c r="AR501" s="305"/>
      <c r="AS501" s="296"/>
      <c r="AT501" s="305"/>
      <c r="AU501" s="305"/>
      <c r="AV501" s="305"/>
      <c r="AW501" s="305"/>
      <c r="AX501" s="375"/>
    </row>
    <row r="502" spans="36:50" x14ac:dyDescent="0.25">
      <c r="AJ502" s="301"/>
      <c r="AK502" s="297"/>
      <c r="AL502" s="297"/>
      <c r="AM502" s="296"/>
      <c r="AN502" s="294"/>
      <c r="AO502" s="297"/>
      <c r="AP502" s="297"/>
      <c r="AQ502" s="305"/>
      <c r="AR502" s="305"/>
      <c r="AS502" s="296"/>
      <c r="AT502" s="305"/>
      <c r="AU502" s="305"/>
      <c r="AV502" s="305"/>
      <c r="AW502" s="305"/>
      <c r="AX502" s="375"/>
    </row>
    <row r="503" spans="36:50" x14ac:dyDescent="0.25">
      <c r="AJ503" s="301"/>
      <c r="AK503" s="297"/>
      <c r="AL503" s="297"/>
      <c r="AM503" s="296"/>
      <c r="AN503" s="294"/>
      <c r="AO503" s="297"/>
      <c r="AP503" s="297"/>
      <c r="AQ503" s="305"/>
      <c r="AR503" s="305"/>
      <c r="AS503" s="296"/>
      <c r="AT503" s="305"/>
      <c r="AU503" s="305"/>
      <c r="AV503" s="305"/>
      <c r="AW503" s="305"/>
      <c r="AX503" s="375"/>
    </row>
    <row r="504" spans="36:50" x14ac:dyDescent="0.25">
      <c r="AJ504" s="301"/>
      <c r="AK504" s="297"/>
      <c r="AL504" s="297"/>
      <c r="AM504" s="296"/>
      <c r="AN504" s="294"/>
      <c r="AO504" s="297"/>
      <c r="AP504" s="297"/>
      <c r="AQ504" s="305"/>
      <c r="AR504" s="305"/>
      <c r="AS504" s="296"/>
      <c r="AT504" s="305"/>
      <c r="AU504" s="305"/>
      <c r="AV504" s="305"/>
      <c r="AW504" s="305"/>
      <c r="AX504" s="375"/>
    </row>
    <row r="505" spans="36:50" x14ac:dyDescent="0.25">
      <c r="AJ505" s="301"/>
      <c r="AK505" s="297"/>
      <c r="AL505" s="297"/>
      <c r="AM505" s="296"/>
      <c r="AN505" s="294"/>
      <c r="AO505" s="297"/>
      <c r="AP505" s="297"/>
      <c r="AQ505" s="305"/>
      <c r="AR505" s="305"/>
      <c r="AS505" s="296"/>
      <c r="AT505" s="305"/>
      <c r="AU505" s="305"/>
      <c r="AV505" s="305"/>
      <c r="AW505" s="305"/>
      <c r="AX505" s="375"/>
    </row>
    <row r="506" spans="36:50" x14ac:dyDescent="0.25">
      <c r="AJ506" s="301"/>
      <c r="AK506" s="297"/>
      <c r="AL506" s="297"/>
      <c r="AM506" s="296"/>
      <c r="AN506" s="294"/>
      <c r="AO506" s="297"/>
      <c r="AP506" s="297"/>
      <c r="AQ506" s="305"/>
      <c r="AR506" s="305"/>
      <c r="AS506" s="296"/>
      <c r="AT506" s="305"/>
      <c r="AU506" s="305"/>
      <c r="AV506" s="305"/>
      <c r="AW506" s="305"/>
      <c r="AX506" s="375"/>
    </row>
    <row r="507" spans="36:50" x14ac:dyDescent="0.25">
      <c r="AJ507" s="301"/>
      <c r="AK507" s="297"/>
      <c r="AL507" s="297"/>
      <c r="AM507" s="296"/>
      <c r="AN507" s="294"/>
      <c r="AO507" s="297"/>
      <c r="AP507" s="297"/>
      <c r="AQ507" s="305"/>
      <c r="AR507" s="305"/>
      <c r="AS507" s="296"/>
      <c r="AT507" s="305"/>
      <c r="AU507" s="305"/>
      <c r="AV507" s="305"/>
      <c r="AW507" s="305"/>
      <c r="AX507" s="375"/>
    </row>
    <row r="508" spans="36:50" x14ac:dyDescent="0.25">
      <c r="AJ508" s="301"/>
      <c r="AK508" s="297"/>
      <c r="AL508" s="297"/>
      <c r="AM508" s="296"/>
      <c r="AN508" s="294"/>
      <c r="AO508" s="297"/>
      <c r="AP508" s="297"/>
      <c r="AQ508" s="305"/>
      <c r="AR508" s="305"/>
      <c r="AS508" s="296"/>
      <c r="AT508" s="305"/>
      <c r="AU508" s="305"/>
      <c r="AV508" s="305"/>
      <c r="AW508" s="305"/>
      <c r="AX508" s="375"/>
    </row>
    <row r="509" spans="36:50" x14ac:dyDescent="0.25">
      <c r="AJ509" s="301"/>
      <c r="AK509" s="297"/>
      <c r="AL509" s="297"/>
      <c r="AM509" s="296"/>
      <c r="AN509" s="294"/>
      <c r="AO509" s="297"/>
      <c r="AP509" s="297"/>
      <c r="AQ509" s="305"/>
      <c r="AR509" s="305"/>
      <c r="AS509" s="296"/>
      <c r="AT509" s="305"/>
      <c r="AU509" s="305"/>
      <c r="AV509" s="305"/>
      <c r="AW509" s="305"/>
      <c r="AX509" s="375"/>
    </row>
    <row r="510" spans="36:50" x14ac:dyDescent="0.25">
      <c r="AJ510" s="301"/>
      <c r="AK510" s="297"/>
      <c r="AL510" s="297"/>
      <c r="AM510" s="296"/>
      <c r="AN510" s="294"/>
      <c r="AO510" s="297"/>
      <c r="AP510" s="297"/>
      <c r="AQ510" s="305"/>
      <c r="AR510" s="305"/>
      <c r="AS510" s="296"/>
      <c r="AT510" s="305"/>
      <c r="AU510" s="305"/>
      <c r="AV510" s="305"/>
      <c r="AW510" s="305"/>
      <c r="AX510" s="375"/>
    </row>
    <row r="511" spans="36:50" x14ac:dyDescent="0.25">
      <c r="AJ511" s="301"/>
      <c r="AK511" s="297"/>
      <c r="AL511" s="297"/>
      <c r="AM511" s="296"/>
      <c r="AN511" s="294"/>
      <c r="AO511" s="297"/>
      <c r="AP511" s="297"/>
      <c r="AQ511" s="305"/>
      <c r="AR511" s="305"/>
      <c r="AS511" s="296"/>
      <c r="AT511" s="305"/>
      <c r="AU511" s="305"/>
      <c r="AV511" s="305"/>
      <c r="AW511" s="305"/>
      <c r="AX511" s="375"/>
    </row>
    <row r="512" spans="36:50" x14ac:dyDescent="0.25">
      <c r="AJ512" s="301"/>
      <c r="AK512" s="297"/>
      <c r="AL512" s="297"/>
      <c r="AM512" s="296"/>
      <c r="AN512" s="294"/>
      <c r="AO512" s="297"/>
      <c r="AP512" s="297"/>
      <c r="AQ512" s="305"/>
      <c r="AR512" s="305"/>
      <c r="AS512" s="296"/>
      <c r="AT512" s="305"/>
      <c r="AU512" s="305"/>
      <c r="AV512" s="305"/>
      <c r="AW512" s="305"/>
      <c r="AX512" s="375"/>
    </row>
    <row r="513" spans="36:50" x14ac:dyDescent="0.25">
      <c r="AJ513" s="301"/>
      <c r="AK513" s="297"/>
      <c r="AL513" s="297"/>
      <c r="AM513" s="296"/>
      <c r="AN513" s="294"/>
      <c r="AO513" s="297"/>
      <c r="AP513" s="297"/>
      <c r="AQ513" s="305"/>
      <c r="AR513" s="305"/>
      <c r="AS513" s="296"/>
      <c r="AT513" s="305"/>
      <c r="AU513" s="305"/>
      <c r="AV513" s="305"/>
      <c r="AW513" s="305"/>
      <c r="AX513" s="375"/>
    </row>
    <row r="514" spans="36:50" x14ac:dyDescent="0.25">
      <c r="AJ514" s="301"/>
      <c r="AK514" s="297"/>
      <c r="AL514" s="297"/>
      <c r="AM514" s="296"/>
      <c r="AN514" s="294"/>
      <c r="AO514" s="297"/>
      <c r="AP514" s="297"/>
      <c r="AQ514" s="305"/>
      <c r="AR514" s="305"/>
      <c r="AS514" s="296"/>
      <c r="AT514" s="305"/>
      <c r="AU514" s="305"/>
      <c r="AV514" s="305"/>
      <c r="AW514" s="305"/>
      <c r="AX514" s="375"/>
    </row>
    <row r="515" spans="36:50" x14ac:dyDescent="0.25">
      <c r="AJ515" s="301"/>
      <c r="AK515" s="297"/>
      <c r="AL515" s="297"/>
      <c r="AM515" s="296"/>
      <c r="AN515" s="294"/>
      <c r="AO515" s="297"/>
      <c r="AP515" s="297"/>
      <c r="AQ515" s="305"/>
      <c r="AR515" s="305"/>
      <c r="AS515" s="296"/>
      <c r="AT515" s="305"/>
      <c r="AU515" s="305"/>
      <c r="AV515" s="305"/>
      <c r="AW515" s="305"/>
      <c r="AX515" s="375"/>
    </row>
    <row r="516" spans="36:50" x14ac:dyDescent="0.25">
      <c r="AJ516" s="301"/>
      <c r="AK516" s="297"/>
      <c r="AL516" s="294"/>
      <c r="AM516" s="296"/>
      <c r="AN516" s="294"/>
      <c r="AO516" s="297"/>
      <c r="AP516" s="297"/>
      <c r="AQ516" s="305"/>
      <c r="AR516" s="305"/>
      <c r="AS516" s="296"/>
      <c r="AT516" s="305"/>
      <c r="AU516" s="305"/>
      <c r="AV516" s="305"/>
      <c r="AW516" s="305"/>
      <c r="AX516" s="375"/>
    </row>
    <row r="517" spans="36:50" x14ac:dyDescent="0.25">
      <c r="AJ517" s="295"/>
      <c r="AK517" s="294"/>
      <c r="AL517" s="294"/>
      <c r="AM517" s="295"/>
      <c r="AN517" s="295"/>
      <c r="AO517" s="295"/>
      <c r="AP517" s="294"/>
      <c r="AQ517" s="296"/>
      <c r="AR517" s="296"/>
      <c r="AS517" s="296"/>
      <c r="AT517" s="296"/>
      <c r="AU517" s="296"/>
      <c r="AV517" s="296"/>
      <c r="AW517" s="305"/>
      <c r="AX517" s="297"/>
    </row>
  </sheetData>
  <autoFilter ref="AJ1:AW517">
    <sortState ref="AJ2:AW517">
      <sortCondition ref="AT2:AT517"/>
      <sortCondition ref="AO2:AO517"/>
      <sortCondition ref="AU2:AU517"/>
    </sortState>
  </autoFilter>
  <mergeCells count="4">
    <mergeCell ref="O1:P1"/>
    <mergeCell ref="O3:P3"/>
    <mergeCell ref="O7:P7"/>
    <mergeCell ref="S8:V8"/>
  </mergeCells>
  <conditionalFormatting sqref="W8:AD8">
    <cfRule type="expression" dxfId="7" priority="11">
      <formula>OR(W7=0,W7=1,W7=2,W7=3,W7=4,W7=5,W7=6,W7=7,W7=8,W7=9)</formula>
    </cfRule>
    <cfRule type="expression" dxfId="6" priority="12">
      <formula>W7=""</formula>
    </cfRule>
  </conditionalFormatting>
  <conditionalFormatting sqref="AJ491:AJ503">
    <cfRule type="duplicateValues" dxfId="5" priority="9"/>
  </conditionalFormatting>
  <conditionalFormatting sqref="AJ361:AJ489">
    <cfRule type="duplicateValues" dxfId="4" priority="7"/>
  </conditionalFormatting>
  <conditionalFormatting sqref="AJ361:AJ489">
    <cfRule type="duplicateValues" dxfId="3" priority="6"/>
  </conditionalFormatting>
  <conditionalFormatting sqref="AJ504:AJ517">
    <cfRule type="duplicateValues" dxfId="2" priority="97"/>
  </conditionalFormatting>
  <conditionalFormatting sqref="AJ491:AJ517">
    <cfRule type="duplicateValues" dxfId="1" priority="99"/>
  </conditionalFormatting>
  <dataValidations count="4">
    <dataValidation type="whole" allowBlank="1" showInputMessage="1" showErrorMessage="1" prompt="ESCRIBA UN NÚMERO ENTRE 0 Y 9 DE SU NÚMERO DE DNI" sqref="W8:AD8">
      <formula1>0</formula1>
      <formula2>9</formula2>
    </dataValidation>
    <dataValidation type="custom" allowBlank="1" showInputMessage="1" showErrorMessage="1" error="EL NÚMERO A CONSIGNAR DEBE ESTAR ENTRE 0 Y 9" prompt="ESCRIBA UN NÚMERO ENTRE 0 Y 9" sqref="V7:AD7">
      <formula1>AND(V7&gt;-1,V7&lt;10,$W$30&lt;&gt;11)</formula1>
    </dataValidation>
    <dataValidation type="whole" allowBlank="1" showInputMessage="1" showErrorMessage="1" error="EL NÚMERO A CONSIGNAR DEBE ESTAR ENTRE 0 Y 9" prompt="ESCRIBA UN NÚMERO ENTRE 0 Y 9" sqref="U7">
      <formula1>0</formula1>
      <formula2>9</formula2>
    </dataValidation>
    <dataValidation type="custom" allowBlank="1" showInputMessage="1" showErrorMessage="1" error="EL NÚMERO A CONSIGNAR DEBE ESTAR ENTRE 0 Y 9" prompt="ESCRIBA UN NÚMERO ENTRE 0 Y 9" sqref="AE7">
      <formula1>AND(AE7&gt;-1,AE7&lt;10)</formula1>
    </dataValidation>
  </dataValidations>
  <pageMargins left="0.7" right="0.7" top="0.75" bottom="0.75" header="0.3" footer="0.3"/>
  <pageSetup paperSize="2058" orientation="portrait" horizontalDpi="4294967294" verticalDpi="4294967294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DCB02C5E-CCF7-4A6E-85C0-D37554D4E560}">
            <xm:f>NOT(ISERROR(SEARCH("",U7)))</xm:f>
            <xm:f>""</xm:f>
            <x14:dxf>
              <fill>
                <patternFill>
                  <bgColor theme="8" tint="0.79998168889431442"/>
                </patternFill>
              </fill>
            </x14:dxf>
          </x14:cfRule>
          <xm:sqref>U7:AE7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TablaGESTOR</vt:lpstr>
      <vt:lpstr>GESTOR</vt:lpstr>
      <vt:lpstr>AYUDA</vt:lpstr>
      <vt:lpstr>NoBorrar</vt:lpstr>
      <vt:lpstr>AYUDA!Área_de_impresión</vt:lpstr>
      <vt:lpstr>GESTOR!Área_de_impresión</vt:lpstr>
      <vt:lpstr>CONDICIÓN</vt:lpstr>
      <vt:lpstr>TEMPO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Rufet Patricio Hidalgo</dc:creator>
  <cp:lastModifiedBy>Rufet Patricio Hidalgo</cp:lastModifiedBy>
  <dcterms:created xsi:type="dcterms:W3CDTF">2015-07-15T16:51:15Z</dcterms:created>
  <dcterms:modified xsi:type="dcterms:W3CDTF">2016-05-09T14:27:35Z</dcterms:modified>
</cp:coreProperties>
</file>